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2_c_HB - Oprava el. osvě..." sheetId="2" r:id="rId2"/>
    <sheet name="05 - Sociální zázemí Skří..." sheetId="3" r:id="rId3"/>
    <sheet name="05a - Šatna Skřítci + Mot..." sheetId="4" r:id="rId4"/>
    <sheet name="06 - Sociální zázemí Barv..." sheetId="5" r:id="rId5"/>
    <sheet name="06a - Šatna Barvínci + Sl..." sheetId="6" r:id="rId6"/>
    <sheet name="Pokyny pro vyplnění" sheetId="7" r:id="rId7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'02_c_HB - Oprava el. osvě...'!$C$80:$K$84</definedName>
    <definedName name="_xlnm.Print_Area" localSheetId="1">'02_c_HB - Oprava el. osvě...'!$C$4:$J$39,'02_c_HB - Oprava el. osvě...'!$C$45:$J$62,'02_c_HB - Oprava el. osvě...'!$C$68:$K$84</definedName>
    <definedName name="_xlnm.Print_Titles" localSheetId="1">'02_c_HB - Oprava el. osvě...'!$80:$80</definedName>
    <definedName name="_xlnm._FilterDatabase" localSheetId="2" hidden="1">'05 - Sociální zázemí Skří...'!$C$120:$K$705</definedName>
    <definedName name="_xlnm.Print_Area" localSheetId="2">'05 - Sociální zázemí Skří...'!$C$4:$J$41,'05 - Sociální zázemí Skří...'!$C$47:$J$100,'05 - Sociální zázemí Skří...'!$C$106:$K$705</definedName>
    <definedName name="_xlnm.Print_Titles" localSheetId="2">'05 - Sociální zázemí Skří...'!$120:$120</definedName>
    <definedName name="_xlnm._FilterDatabase" localSheetId="3" hidden="1">'05a - Šatna Skřítci + Mot...'!$C$86:$K$98</definedName>
    <definedName name="_xlnm.Print_Area" localSheetId="3">'05a - Šatna Skřítci + Mot...'!$C$4:$J$41,'05a - Šatna Skřítci + Mot...'!$C$47:$J$66,'05a - Šatna Skřítci + Mot...'!$C$72:$K$98</definedName>
    <definedName name="_xlnm.Print_Titles" localSheetId="3">'05a - Šatna Skřítci + Mot...'!$86:$86</definedName>
    <definedName name="_xlnm._FilterDatabase" localSheetId="4" hidden="1">'06 - Sociální zázemí Barv...'!$C$116:$K$611</definedName>
    <definedName name="_xlnm.Print_Area" localSheetId="4">'06 - Sociální zázemí Barv...'!$C$4:$J$41,'06 - Sociální zázemí Barv...'!$C$47:$J$96,'06 - Sociální zázemí Barv...'!$C$102:$K$611</definedName>
    <definedName name="_xlnm.Print_Titles" localSheetId="4">'06 - Sociální zázemí Barv...'!$116:$116</definedName>
    <definedName name="_xlnm._FilterDatabase" localSheetId="5" hidden="1">'06a - Šatna Barvínci + Sl...'!$C$86:$K$98</definedName>
    <definedName name="_xlnm.Print_Area" localSheetId="5">'06a - Šatna Barvínci + Sl...'!$C$4:$J$41,'06a - Šatna Barvínci + Sl...'!$C$47:$J$66,'06a - Šatna Barvínci + Sl...'!$C$72:$K$98</definedName>
    <definedName name="_xlnm.Print_Titles" localSheetId="5">'06a - Šatna Barvínci + Sl...'!$86:$86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9"/>
  <c r="J38"/>
  <c i="1" r="AY60"/>
  <c i="6" r="J37"/>
  <c i="1" r="AX60"/>
  <c i="6"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3"/>
  <c r="F83"/>
  <c r="F81"/>
  <c r="E79"/>
  <c r="J58"/>
  <c r="F58"/>
  <c r="F56"/>
  <c r="E54"/>
  <c r="J26"/>
  <c r="E26"/>
  <c r="J84"/>
  <c r="J25"/>
  <c r="J20"/>
  <c r="E20"/>
  <c r="F84"/>
  <c r="J19"/>
  <c r="J14"/>
  <c r="J56"/>
  <c r="E7"/>
  <c r="E75"/>
  <c i="5" r="J39"/>
  <c r="J38"/>
  <c i="1" r="AY59"/>
  <c i="5" r="J37"/>
  <c i="1" r="AX59"/>
  <c i="5" r="BI610"/>
  <c r="BH610"/>
  <c r="BG610"/>
  <c r="BF610"/>
  <c r="T610"/>
  <c r="T609"/>
  <c r="R610"/>
  <c r="R609"/>
  <c r="P610"/>
  <c r="P609"/>
  <c r="BI607"/>
  <c r="BH607"/>
  <c r="BG607"/>
  <c r="BF607"/>
  <c r="T607"/>
  <c r="T606"/>
  <c r="R607"/>
  <c r="R606"/>
  <c r="P607"/>
  <c r="P606"/>
  <c r="BI604"/>
  <c r="BH604"/>
  <c r="BG604"/>
  <c r="BF604"/>
  <c r="T604"/>
  <c r="T603"/>
  <c r="R604"/>
  <c r="R603"/>
  <c r="P604"/>
  <c r="P603"/>
  <c r="BI601"/>
  <c r="BH601"/>
  <c r="BG601"/>
  <c r="BF601"/>
  <c r="T601"/>
  <c r="T600"/>
  <c r="R601"/>
  <c r="R600"/>
  <c r="P601"/>
  <c r="P600"/>
  <c r="BI598"/>
  <c r="BH598"/>
  <c r="BG598"/>
  <c r="BF598"/>
  <c r="T598"/>
  <c r="T597"/>
  <c r="T596"/>
  <c r="R598"/>
  <c r="R597"/>
  <c r="R596"/>
  <c r="P598"/>
  <c r="P597"/>
  <c r="P596"/>
  <c r="BI594"/>
  <c r="BH594"/>
  <c r="BG594"/>
  <c r="BF594"/>
  <c r="T594"/>
  <c r="T593"/>
  <c r="R594"/>
  <c r="R593"/>
  <c r="P594"/>
  <c r="P593"/>
  <c r="BI591"/>
  <c r="BH591"/>
  <c r="BG591"/>
  <c r="BF591"/>
  <c r="T591"/>
  <c r="R591"/>
  <c r="P591"/>
  <c r="BI589"/>
  <c r="BH589"/>
  <c r="BG589"/>
  <c r="BF589"/>
  <c r="T589"/>
  <c r="R589"/>
  <c r="P589"/>
  <c r="BI587"/>
  <c r="BH587"/>
  <c r="BG587"/>
  <c r="BF587"/>
  <c r="T587"/>
  <c r="R587"/>
  <c r="P587"/>
  <c r="BI586"/>
  <c r="BH586"/>
  <c r="BG586"/>
  <c r="BF586"/>
  <c r="T586"/>
  <c r="R586"/>
  <c r="P586"/>
  <c r="BI584"/>
  <c r="BH584"/>
  <c r="BG584"/>
  <c r="BF584"/>
  <c r="T584"/>
  <c r="R584"/>
  <c r="P584"/>
  <c r="BI583"/>
  <c r="BH583"/>
  <c r="BG583"/>
  <c r="BF583"/>
  <c r="T583"/>
  <c r="R583"/>
  <c r="P583"/>
  <c r="BI581"/>
  <c r="BH581"/>
  <c r="BG581"/>
  <c r="BF581"/>
  <c r="T581"/>
  <c r="R581"/>
  <c r="P581"/>
  <c r="BI580"/>
  <c r="BH580"/>
  <c r="BG580"/>
  <c r="BF580"/>
  <c r="T580"/>
  <c r="R580"/>
  <c r="P580"/>
  <c r="BI578"/>
  <c r="BH578"/>
  <c r="BG578"/>
  <c r="BF578"/>
  <c r="T578"/>
  <c r="R578"/>
  <c r="P578"/>
  <c r="BI576"/>
  <c r="BH576"/>
  <c r="BG576"/>
  <c r="BF576"/>
  <c r="T576"/>
  <c r="R576"/>
  <c r="P576"/>
  <c r="BI573"/>
  <c r="BH573"/>
  <c r="BG573"/>
  <c r="BF573"/>
  <c r="T573"/>
  <c r="R573"/>
  <c r="P573"/>
  <c r="BI571"/>
  <c r="BH571"/>
  <c r="BG571"/>
  <c r="BF571"/>
  <c r="T571"/>
  <c r="R571"/>
  <c r="P571"/>
  <c r="BI569"/>
  <c r="BH569"/>
  <c r="BG569"/>
  <c r="BF569"/>
  <c r="T569"/>
  <c r="R569"/>
  <c r="P569"/>
  <c r="BI566"/>
  <c r="BH566"/>
  <c r="BG566"/>
  <c r="BF566"/>
  <c r="T566"/>
  <c r="R566"/>
  <c r="P566"/>
  <c r="BI564"/>
  <c r="BH564"/>
  <c r="BG564"/>
  <c r="BF564"/>
  <c r="T564"/>
  <c r="R564"/>
  <c r="P564"/>
  <c r="BI562"/>
  <c r="BH562"/>
  <c r="BG562"/>
  <c r="BF562"/>
  <c r="T562"/>
  <c r="R562"/>
  <c r="P562"/>
  <c r="BI560"/>
  <c r="BH560"/>
  <c r="BG560"/>
  <c r="BF560"/>
  <c r="T560"/>
  <c r="R560"/>
  <c r="P560"/>
  <c r="BI558"/>
  <c r="BH558"/>
  <c r="BG558"/>
  <c r="BF558"/>
  <c r="T558"/>
  <c r="R558"/>
  <c r="P558"/>
  <c r="BI556"/>
  <c r="BH556"/>
  <c r="BG556"/>
  <c r="BF556"/>
  <c r="T556"/>
  <c r="R556"/>
  <c r="P556"/>
  <c r="BI555"/>
  <c r="BH555"/>
  <c r="BG555"/>
  <c r="BF555"/>
  <c r="T555"/>
  <c r="R555"/>
  <c r="P555"/>
  <c r="BI553"/>
  <c r="BH553"/>
  <c r="BG553"/>
  <c r="BF553"/>
  <c r="T553"/>
  <c r="R553"/>
  <c r="P553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7"/>
  <c r="BH547"/>
  <c r="BG547"/>
  <c r="BF547"/>
  <c r="T547"/>
  <c r="R547"/>
  <c r="P547"/>
  <c r="BI545"/>
  <c r="BH545"/>
  <c r="BG545"/>
  <c r="BF545"/>
  <c r="T545"/>
  <c r="R545"/>
  <c r="P545"/>
  <c r="BI543"/>
  <c r="BH543"/>
  <c r="BG543"/>
  <c r="BF543"/>
  <c r="T543"/>
  <c r="R543"/>
  <c r="P543"/>
  <c r="BI542"/>
  <c r="BH542"/>
  <c r="BG542"/>
  <c r="BF542"/>
  <c r="T542"/>
  <c r="R542"/>
  <c r="P542"/>
  <c r="BI540"/>
  <c r="BH540"/>
  <c r="BG540"/>
  <c r="BF540"/>
  <c r="T540"/>
  <c r="R540"/>
  <c r="P540"/>
  <c r="BI539"/>
  <c r="BH539"/>
  <c r="BG539"/>
  <c r="BF539"/>
  <c r="T539"/>
  <c r="R539"/>
  <c r="P539"/>
  <c r="BI537"/>
  <c r="BH537"/>
  <c r="BG537"/>
  <c r="BF537"/>
  <c r="T537"/>
  <c r="R537"/>
  <c r="P537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29"/>
  <c r="BH529"/>
  <c r="BG529"/>
  <c r="BF529"/>
  <c r="T529"/>
  <c r="R529"/>
  <c r="P529"/>
  <c r="BI527"/>
  <c r="BH527"/>
  <c r="BG527"/>
  <c r="BF527"/>
  <c r="T527"/>
  <c r="R527"/>
  <c r="P527"/>
  <c r="BI525"/>
  <c r="BH525"/>
  <c r="BG525"/>
  <c r="BF525"/>
  <c r="T525"/>
  <c r="R525"/>
  <c r="P525"/>
  <c r="BI522"/>
  <c r="BH522"/>
  <c r="BG522"/>
  <c r="BF522"/>
  <c r="T522"/>
  <c r="R522"/>
  <c r="P522"/>
  <c r="BI521"/>
  <c r="BH521"/>
  <c r="BG521"/>
  <c r="BF521"/>
  <c r="T521"/>
  <c r="R521"/>
  <c r="P521"/>
  <c r="BI519"/>
  <c r="BH519"/>
  <c r="BG519"/>
  <c r="BF519"/>
  <c r="T519"/>
  <c r="R519"/>
  <c r="P519"/>
  <c r="BI516"/>
  <c r="BH516"/>
  <c r="BG516"/>
  <c r="BF516"/>
  <c r="T516"/>
  <c r="R516"/>
  <c r="P516"/>
  <c r="BI514"/>
  <c r="BH514"/>
  <c r="BG514"/>
  <c r="BF514"/>
  <c r="T514"/>
  <c r="R514"/>
  <c r="P514"/>
  <c r="BI512"/>
  <c r="BH512"/>
  <c r="BG512"/>
  <c r="BF512"/>
  <c r="T512"/>
  <c r="R512"/>
  <c r="P512"/>
  <c r="BI510"/>
  <c r="BH510"/>
  <c r="BG510"/>
  <c r="BF510"/>
  <c r="T510"/>
  <c r="R510"/>
  <c r="P510"/>
  <c r="BI508"/>
  <c r="BH508"/>
  <c r="BG508"/>
  <c r="BF508"/>
  <c r="T508"/>
  <c r="R508"/>
  <c r="P508"/>
  <c r="BI506"/>
  <c r="BH506"/>
  <c r="BG506"/>
  <c r="BF506"/>
  <c r="T506"/>
  <c r="R506"/>
  <c r="P506"/>
  <c r="BI504"/>
  <c r="BH504"/>
  <c r="BG504"/>
  <c r="BF504"/>
  <c r="T504"/>
  <c r="R504"/>
  <c r="P504"/>
  <c r="BI502"/>
  <c r="BH502"/>
  <c r="BG502"/>
  <c r="BF502"/>
  <c r="T502"/>
  <c r="R502"/>
  <c r="P502"/>
  <c r="BI501"/>
  <c r="BH501"/>
  <c r="BG501"/>
  <c r="BF501"/>
  <c r="T501"/>
  <c r="R501"/>
  <c r="P501"/>
  <c r="BI499"/>
  <c r="BH499"/>
  <c r="BG499"/>
  <c r="BF499"/>
  <c r="T499"/>
  <c r="R499"/>
  <c r="P499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1"/>
  <c r="BH491"/>
  <c r="BG491"/>
  <c r="BF491"/>
  <c r="T491"/>
  <c r="R491"/>
  <c r="P491"/>
  <c r="BI488"/>
  <c r="BH488"/>
  <c r="BG488"/>
  <c r="BF488"/>
  <c r="T488"/>
  <c r="R488"/>
  <c r="P488"/>
  <c r="BI486"/>
  <c r="BH486"/>
  <c r="BG486"/>
  <c r="BF486"/>
  <c r="T486"/>
  <c r="R486"/>
  <c r="P486"/>
  <c r="BI485"/>
  <c r="BH485"/>
  <c r="BG485"/>
  <c r="BF485"/>
  <c r="T485"/>
  <c r="R485"/>
  <c r="P485"/>
  <c r="BI482"/>
  <c r="BH482"/>
  <c r="BG482"/>
  <c r="BF482"/>
  <c r="T482"/>
  <c r="R482"/>
  <c r="P482"/>
  <c r="BI481"/>
  <c r="BH481"/>
  <c r="BG481"/>
  <c r="BF481"/>
  <c r="T481"/>
  <c r="R481"/>
  <c r="P481"/>
  <c r="BI480"/>
  <c r="BH480"/>
  <c r="BG480"/>
  <c r="BF480"/>
  <c r="T480"/>
  <c r="R480"/>
  <c r="P480"/>
  <c r="BI479"/>
  <c r="BH479"/>
  <c r="BG479"/>
  <c r="BF479"/>
  <c r="T479"/>
  <c r="R479"/>
  <c r="P479"/>
  <c r="BI478"/>
  <c r="BH478"/>
  <c r="BG478"/>
  <c r="BF478"/>
  <c r="T478"/>
  <c r="R478"/>
  <c r="P478"/>
  <c r="BI477"/>
  <c r="BH477"/>
  <c r="BG477"/>
  <c r="BF477"/>
  <c r="T477"/>
  <c r="R477"/>
  <c r="P477"/>
  <c r="BI476"/>
  <c r="BH476"/>
  <c r="BG476"/>
  <c r="BF476"/>
  <c r="T476"/>
  <c r="R476"/>
  <c r="P476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72"/>
  <c r="BH472"/>
  <c r="BG472"/>
  <c r="BF472"/>
  <c r="T472"/>
  <c r="R472"/>
  <c r="P472"/>
  <c r="BI471"/>
  <c r="BH471"/>
  <c r="BG471"/>
  <c r="BF471"/>
  <c r="T471"/>
  <c r="R471"/>
  <c r="P471"/>
  <c r="BI469"/>
  <c r="BH469"/>
  <c r="BG469"/>
  <c r="BF469"/>
  <c r="T469"/>
  <c r="R469"/>
  <c r="P469"/>
  <c r="BI467"/>
  <c r="BH467"/>
  <c r="BG467"/>
  <c r="BF467"/>
  <c r="T467"/>
  <c r="R467"/>
  <c r="P467"/>
  <c r="BI464"/>
  <c r="BH464"/>
  <c r="BG464"/>
  <c r="BF464"/>
  <c r="T464"/>
  <c r="R464"/>
  <c r="P464"/>
  <c r="BI462"/>
  <c r="BH462"/>
  <c r="BG462"/>
  <c r="BF462"/>
  <c r="T462"/>
  <c r="R462"/>
  <c r="P462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4"/>
  <c r="BH454"/>
  <c r="BG454"/>
  <c r="BF454"/>
  <c r="T454"/>
  <c r="R454"/>
  <c r="P454"/>
  <c r="BI452"/>
  <c r="BH452"/>
  <c r="BG452"/>
  <c r="BF452"/>
  <c r="T452"/>
  <c r="R452"/>
  <c r="P452"/>
  <c r="BI450"/>
  <c r="BH450"/>
  <c r="BG450"/>
  <c r="BF450"/>
  <c r="T450"/>
  <c r="R450"/>
  <c r="P450"/>
  <c r="BI448"/>
  <c r="BH448"/>
  <c r="BG448"/>
  <c r="BF448"/>
  <c r="T448"/>
  <c r="R448"/>
  <c r="P448"/>
  <c r="BI447"/>
  <c r="BH447"/>
  <c r="BG447"/>
  <c r="BF447"/>
  <c r="T447"/>
  <c r="R447"/>
  <c r="P447"/>
  <c r="BI445"/>
  <c r="BH445"/>
  <c r="BG445"/>
  <c r="BF445"/>
  <c r="T445"/>
  <c r="R445"/>
  <c r="P445"/>
  <c r="BI442"/>
  <c r="BH442"/>
  <c r="BG442"/>
  <c r="BF442"/>
  <c r="T442"/>
  <c r="R442"/>
  <c r="P442"/>
  <c r="BI441"/>
  <c r="BH441"/>
  <c r="BG441"/>
  <c r="BF441"/>
  <c r="T441"/>
  <c r="R441"/>
  <c r="P441"/>
  <c r="BI439"/>
  <c r="BH439"/>
  <c r="BG439"/>
  <c r="BF439"/>
  <c r="T439"/>
  <c r="R439"/>
  <c r="P439"/>
  <c r="BI436"/>
  <c r="BH436"/>
  <c r="BG436"/>
  <c r="BF436"/>
  <c r="T436"/>
  <c r="R436"/>
  <c r="P436"/>
  <c r="BI434"/>
  <c r="BH434"/>
  <c r="BG434"/>
  <c r="BF434"/>
  <c r="T434"/>
  <c r="R434"/>
  <c r="P434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6"/>
  <c r="BH426"/>
  <c r="BG426"/>
  <c r="BF426"/>
  <c r="T426"/>
  <c r="R426"/>
  <c r="P426"/>
  <c r="BI424"/>
  <c r="BH424"/>
  <c r="BG424"/>
  <c r="BF424"/>
  <c r="T424"/>
  <c r="R424"/>
  <c r="P424"/>
  <c r="BI422"/>
  <c r="BH422"/>
  <c r="BG422"/>
  <c r="BF422"/>
  <c r="T422"/>
  <c r="R422"/>
  <c r="P422"/>
  <c r="BI421"/>
  <c r="BH421"/>
  <c r="BG421"/>
  <c r="BF421"/>
  <c r="T421"/>
  <c r="R421"/>
  <c r="P421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9"/>
  <c r="BH409"/>
  <c r="BG409"/>
  <c r="BF409"/>
  <c r="T409"/>
  <c r="R409"/>
  <c r="P409"/>
  <c r="BI407"/>
  <c r="BH407"/>
  <c r="BG407"/>
  <c r="BF407"/>
  <c r="T407"/>
  <c r="R407"/>
  <c r="P407"/>
  <c r="BI406"/>
  <c r="BH406"/>
  <c r="BG406"/>
  <c r="BF406"/>
  <c r="T406"/>
  <c r="R406"/>
  <c r="P406"/>
  <c r="BI404"/>
  <c r="BH404"/>
  <c r="BG404"/>
  <c r="BF404"/>
  <c r="T404"/>
  <c r="R404"/>
  <c r="P404"/>
  <c r="BI403"/>
  <c r="BH403"/>
  <c r="BG403"/>
  <c r="BF403"/>
  <c r="T403"/>
  <c r="R403"/>
  <c r="P403"/>
  <c r="BI401"/>
  <c r="BH401"/>
  <c r="BG401"/>
  <c r="BF401"/>
  <c r="T401"/>
  <c r="R401"/>
  <c r="P401"/>
  <c r="BI400"/>
  <c r="BH400"/>
  <c r="BG400"/>
  <c r="BF400"/>
  <c r="T400"/>
  <c r="R400"/>
  <c r="P400"/>
  <c r="BI398"/>
  <c r="BH398"/>
  <c r="BG398"/>
  <c r="BF398"/>
  <c r="T398"/>
  <c r="R398"/>
  <c r="P398"/>
  <c r="BI397"/>
  <c r="BH397"/>
  <c r="BG397"/>
  <c r="BF397"/>
  <c r="T397"/>
  <c r="R397"/>
  <c r="P397"/>
  <c r="BI395"/>
  <c r="BH395"/>
  <c r="BG395"/>
  <c r="BF395"/>
  <c r="T395"/>
  <c r="R395"/>
  <c r="P395"/>
  <c r="BI392"/>
  <c r="BH392"/>
  <c r="BG392"/>
  <c r="BF392"/>
  <c r="T392"/>
  <c r="R392"/>
  <c r="P392"/>
  <c r="BI390"/>
  <c r="BH390"/>
  <c r="BG390"/>
  <c r="BF390"/>
  <c r="T390"/>
  <c r="R390"/>
  <c r="P390"/>
  <c r="BI388"/>
  <c r="BH388"/>
  <c r="BG388"/>
  <c r="BF388"/>
  <c r="T388"/>
  <c r="R388"/>
  <c r="P388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1"/>
  <c r="BH351"/>
  <c r="BG351"/>
  <c r="BF351"/>
  <c r="T351"/>
  <c r="R351"/>
  <c r="P351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6"/>
  <c r="BH316"/>
  <c r="BG316"/>
  <c r="BF316"/>
  <c r="T316"/>
  <c r="R316"/>
  <c r="P316"/>
  <c r="BI314"/>
  <c r="BH314"/>
  <c r="BG314"/>
  <c r="BF314"/>
  <c r="T314"/>
  <c r="R314"/>
  <c r="P314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199"/>
  <c r="BH199"/>
  <c r="BG199"/>
  <c r="BF199"/>
  <c r="T199"/>
  <c r="T198"/>
  <c r="R199"/>
  <c r="R198"/>
  <c r="P199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J113"/>
  <c r="F113"/>
  <c r="F111"/>
  <c r="E109"/>
  <c r="J58"/>
  <c r="F58"/>
  <c r="F56"/>
  <c r="E54"/>
  <c r="J26"/>
  <c r="E26"/>
  <c r="J114"/>
  <c r="J25"/>
  <c r="J20"/>
  <c r="E20"/>
  <c r="F114"/>
  <c r="J19"/>
  <c r="J14"/>
  <c r="J111"/>
  <c r="E7"/>
  <c r="E50"/>
  <c i="4" r="J39"/>
  <c r="J38"/>
  <c i="1" r="AY58"/>
  <c i="4" r="J37"/>
  <c i="1" r="AX58"/>
  <c i="4"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3"/>
  <c r="F83"/>
  <c r="F81"/>
  <c r="E79"/>
  <c r="J58"/>
  <c r="F58"/>
  <c r="F56"/>
  <c r="E54"/>
  <c r="J26"/>
  <c r="E26"/>
  <c r="J84"/>
  <c r="J25"/>
  <c r="J20"/>
  <c r="E20"/>
  <c r="F84"/>
  <c r="J19"/>
  <c r="J14"/>
  <c r="J81"/>
  <c r="E7"/>
  <c r="E75"/>
  <c i="3" r="J39"/>
  <c r="J38"/>
  <c i="1" r="AY57"/>
  <c i="3" r="J37"/>
  <c i="1" r="AX57"/>
  <c i="3" r="BI704"/>
  <c r="BH704"/>
  <c r="BG704"/>
  <c r="BF704"/>
  <c r="T704"/>
  <c r="T703"/>
  <c r="R704"/>
  <c r="R703"/>
  <c r="P704"/>
  <c r="P703"/>
  <c r="BI701"/>
  <c r="BH701"/>
  <c r="BG701"/>
  <c r="BF701"/>
  <c r="T701"/>
  <c r="T700"/>
  <c r="R701"/>
  <c r="R700"/>
  <c r="P701"/>
  <c r="P700"/>
  <c r="BI698"/>
  <c r="BH698"/>
  <c r="BG698"/>
  <c r="BF698"/>
  <c r="T698"/>
  <c r="T697"/>
  <c r="R698"/>
  <c r="R697"/>
  <c r="P698"/>
  <c r="P697"/>
  <c r="BI695"/>
  <c r="BH695"/>
  <c r="BG695"/>
  <c r="BF695"/>
  <c r="T695"/>
  <c r="T694"/>
  <c r="R695"/>
  <c r="R694"/>
  <c r="P695"/>
  <c r="P694"/>
  <c r="BI692"/>
  <c r="BH692"/>
  <c r="BG692"/>
  <c r="BF692"/>
  <c r="T692"/>
  <c r="T691"/>
  <c r="T690"/>
  <c r="R692"/>
  <c r="R691"/>
  <c r="R690"/>
  <c r="P692"/>
  <c r="P691"/>
  <c r="P690"/>
  <c r="BI688"/>
  <c r="BH688"/>
  <c r="BG688"/>
  <c r="BF688"/>
  <c r="T688"/>
  <c r="T687"/>
  <c r="R688"/>
  <c r="R687"/>
  <c r="P688"/>
  <c r="P687"/>
  <c r="BI685"/>
  <c r="BH685"/>
  <c r="BG685"/>
  <c r="BF685"/>
  <c r="T685"/>
  <c r="R685"/>
  <c r="P685"/>
  <c r="BI683"/>
  <c r="BH683"/>
  <c r="BG683"/>
  <c r="BF683"/>
  <c r="T683"/>
  <c r="R683"/>
  <c r="P683"/>
  <c r="BI681"/>
  <c r="BH681"/>
  <c r="BG681"/>
  <c r="BF681"/>
  <c r="T681"/>
  <c r="R681"/>
  <c r="P681"/>
  <c r="BI680"/>
  <c r="BH680"/>
  <c r="BG680"/>
  <c r="BF680"/>
  <c r="T680"/>
  <c r="R680"/>
  <c r="P680"/>
  <c r="BI678"/>
  <c r="BH678"/>
  <c r="BG678"/>
  <c r="BF678"/>
  <c r="T678"/>
  <c r="R678"/>
  <c r="P678"/>
  <c r="BI677"/>
  <c r="BH677"/>
  <c r="BG677"/>
  <c r="BF677"/>
  <c r="T677"/>
  <c r="R677"/>
  <c r="P677"/>
  <c r="BI675"/>
  <c r="BH675"/>
  <c r="BG675"/>
  <c r="BF675"/>
  <c r="T675"/>
  <c r="R675"/>
  <c r="P675"/>
  <c r="BI674"/>
  <c r="BH674"/>
  <c r="BG674"/>
  <c r="BF674"/>
  <c r="T674"/>
  <c r="R674"/>
  <c r="P674"/>
  <c r="BI672"/>
  <c r="BH672"/>
  <c r="BG672"/>
  <c r="BF672"/>
  <c r="T672"/>
  <c r="R672"/>
  <c r="P672"/>
  <c r="BI670"/>
  <c r="BH670"/>
  <c r="BG670"/>
  <c r="BF670"/>
  <c r="T670"/>
  <c r="R670"/>
  <c r="P670"/>
  <c r="BI667"/>
  <c r="BH667"/>
  <c r="BG667"/>
  <c r="BF667"/>
  <c r="T667"/>
  <c r="R667"/>
  <c r="P667"/>
  <c r="BI665"/>
  <c r="BH665"/>
  <c r="BG665"/>
  <c r="BF665"/>
  <c r="T665"/>
  <c r="R665"/>
  <c r="P665"/>
  <c r="BI663"/>
  <c r="BH663"/>
  <c r="BG663"/>
  <c r="BF663"/>
  <c r="T663"/>
  <c r="R663"/>
  <c r="P663"/>
  <c r="BI660"/>
  <c r="BH660"/>
  <c r="BG660"/>
  <c r="BF660"/>
  <c r="T660"/>
  <c r="R660"/>
  <c r="P660"/>
  <c r="BI658"/>
  <c r="BH658"/>
  <c r="BG658"/>
  <c r="BF658"/>
  <c r="T658"/>
  <c r="R658"/>
  <c r="P658"/>
  <c r="BI656"/>
  <c r="BH656"/>
  <c r="BG656"/>
  <c r="BF656"/>
  <c r="T656"/>
  <c r="R656"/>
  <c r="P656"/>
  <c r="BI654"/>
  <c r="BH654"/>
  <c r="BG654"/>
  <c r="BF654"/>
  <c r="T654"/>
  <c r="R654"/>
  <c r="P654"/>
  <c r="BI652"/>
  <c r="BH652"/>
  <c r="BG652"/>
  <c r="BF652"/>
  <c r="T652"/>
  <c r="R652"/>
  <c r="P652"/>
  <c r="BI650"/>
  <c r="BH650"/>
  <c r="BG650"/>
  <c r="BF650"/>
  <c r="T650"/>
  <c r="R650"/>
  <c r="P650"/>
  <c r="BI649"/>
  <c r="BH649"/>
  <c r="BG649"/>
  <c r="BF649"/>
  <c r="T649"/>
  <c r="R649"/>
  <c r="P649"/>
  <c r="BI647"/>
  <c r="BH647"/>
  <c r="BG647"/>
  <c r="BF647"/>
  <c r="T647"/>
  <c r="R647"/>
  <c r="P647"/>
  <c r="BI646"/>
  <c r="BH646"/>
  <c r="BG646"/>
  <c r="BF646"/>
  <c r="T646"/>
  <c r="R646"/>
  <c r="P646"/>
  <c r="BI644"/>
  <c r="BH644"/>
  <c r="BG644"/>
  <c r="BF644"/>
  <c r="T644"/>
  <c r="R644"/>
  <c r="P644"/>
  <c r="BI642"/>
  <c r="BH642"/>
  <c r="BG642"/>
  <c r="BF642"/>
  <c r="T642"/>
  <c r="R642"/>
  <c r="P642"/>
  <c r="BI641"/>
  <c r="BH641"/>
  <c r="BG641"/>
  <c r="BF641"/>
  <c r="T641"/>
  <c r="R641"/>
  <c r="P641"/>
  <c r="BI639"/>
  <c r="BH639"/>
  <c r="BG639"/>
  <c r="BF639"/>
  <c r="T639"/>
  <c r="R639"/>
  <c r="P639"/>
  <c r="BI637"/>
  <c r="BH637"/>
  <c r="BG637"/>
  <c r="BF637"/>
  <c r="T637"/>
  <c r="R637"/>
  <c r="P637"/>
  <c r="BI636"/>
  <c r="BH636"/>
  <c r="BG636"/>
  <c r="BF636"/>
  <c r="T636"/>
  <c r="R636"/>
  <c r="P636"/>
  <c r="BI634"/>
  <c r="BH634"/>
  <c r="BG634"/>
  <c r="BF634"/>
  <c r="T634"/>
  <c r="R634"/>
  <c r="P634"/>
  <c r="BI633"/>
  <c r="BH633"/>
  <c r="BG633"/>
  <c r="BF633"/>
  <c r="T633"/>
  <c r="R633"/>
  <c r="P633"/>
  <c r="BI631"/>
  <c r="BH631"/>
  <c r="BG631"/>
  <c r="BF631"/>
  <c r="T631"/>
  <c r="R631"/>
  <c r="P631"/>
  <c r="BI629"/>
  <c r="BH629"/>
  <c r="BG629"/>
  <c r="BF629"/>
  <c r="T629"/>
  <c r="R629"/>
  <c r="P629"/>
  <c r="BI627"/>
  <c r="BH627"/>
  <c r="BG627"/>
  <c r="BF627"/>
  <c r="T627"/>
  <c r="R627"/>
  <c r="P627"/>
  <c r="BI625"/>
  <c r="BH625"/>
  <c r="BG625"/>
  <c r="BF625"/>
  <c r="T625"/>
  <c r="R625"/>
  <c r="P625"/>
  <c r="BI623"/>
  <c r="BH623"/>
  <c r="BG623"/>
  <c r="BF623"/>
  <c r="T623"/>
  <c r="R623"/>
  <c r="P623"/>
  <c r="BI621"/>
  <c r="BH621"/>
  <c r="BG621"/>
  <c r="BF621"/>
  <c r="T621"/>
  <c r="R621"/>
  <c r="P621"/>
  <c r="BI619"/>
  <c r="BH619"/>
  <c r="BG619"/>
  <c r="BF619"/>
  <c r="T619"/>
  <c r="R619"/>
  <c r="P619"/>
  <c r="BI616"/>
  <c r="BH616"/>
  <c r="BG616"/>
  <c r="BF616"/>
  <c r="T616"/>
  <c r="R616"/>
  <c r="P616"/>
  <c r="BI614"/>
  <c r="BH614"/>
  <c r="BG614"/>
  <c r="BF614"/>
  <c r="T614"/>
  <c r="R614"/>
  <c r="P614"/>
  <c r="BI612"/>
  <c r="BH612"/>
  <c r="BG612"/>
  <c r="BF612"/>
  <c r="T612"/>
  <c r="R612"/>
  <c r="P612"/>
  <c r="BI610"/>
  <c r="BH610"/>
  <c r="BG610"/>
  <c r="BF610"/>
  <c r="T610"/>
  <c r="R610"/>
  <c r="P610"/>
  <c r="BI608"/>
  <c r="BH608"/>
  <c r="BG608"/>
  <c r="BF608"/>
  <c r="T608"/>
  <c r="R608"/>
  <c r="P608"/>
  <c r="BI606"/>
  <c r="BH606"/>
  <c r="BG606"/>
  <c r="BF606"/>
  <c r="T606"/>
  <c r="R606"/>
  <c r="P606"/>
  <c r="BI604"/>
  <c r="BH604"/>
  <c r="BG604"/>
  <c r="BF604"/>
  <c r="T604"/>
  <c r="R604"/>
  <c r="P604"/>
  <c r="BI602"/>
  <c r="BH602"/>
  <c r="BG602"/>
  <c r="BF602"/>
  <c r="T602"/>
  <c r="R602"/>
  <c r="P602"/>
  <c r="BI601"/>
  <c r="BH601"/>
  <c r="BG601"/>
  <c r="BF601"/>
  <c r="T601"/>
  <c r="R601"/>
  <c r="P601"/>
  <c r="BI599"/>
  <c r="BH599"/>
  <c r="BG599"/>
  <c r="BF599"/>
  <c r="T599"/>
  <c r="R599"/>
  <c r="P599"/>
  <c r="BI597"/>
  <c r="BH597"/>
  <c r="BG597"/>
  <c r="BF597"/>
  <c r="T597"/>
  <c r="R597"/>
  <c r="P597"/>
  <c r="BI595"/>
  <c r="BH595"/>
  <c r="BG595"/>
  <c r="BF595"/>
  <c r="T595"/>
  <c r="R595"/>
  <c r="P595"/>
  <c r="BI593"/>
  <c r="BH593"/>
  <c r="BG593"/>
  <c r="BF593"/>
  <c r="T593"/>
  <c r="R593"/>
  <c r="P593"/>
  <c r="BI591"/>
  <c r="BH591"/>
  <c r="BG591"/>
  <c r="BF591"/>
  <c r="T591"/>
  <c r="R591"/>
  <c r="P591"/>
  <c r="BI588"/>
  <c r="BH588"/>
  <c r="BG588"/>
  <c r="BF588"/>
  <c r="T588"/>
  <c r="R588"/>
  <c r="P588"/>
  <c r="BI586"/>
  <c r="BH586"/>
  <c r="BG586"/>
  <c r="BF586"/>
  <c r="T586"/>
  <c r="R586"/>
  <c r="P586"/>
  <c r="BI585"/>
  <c r="BH585"/>
  <c r="BG585"/>
  <c r="BF585"/>
  <c r="T585"/>
  <c r="R585"/>
  <c r="P585"/>
  <c r="BI582"/>
  <c r="BH582"/>
  <c r="BG582"/>
  <c r="BF582"/>
  <c r="T582"/>
  <c r="R582"/>
  <c r="P582"/>
  <c r="BI581"/>
  <c r="BH581"/>
  <c r="BG581"/>
  <c r="BF581"/>
  <c r="T581"/>
  <c r="R581"/>
  <c r="P581"/>
  <c r="BI580"/>
  <c r="BH580"/>
  <c r="BG580"/>
  <c r="BF580"/>
  <c r="T580"/>
  <c r="R580"/>
  <c r="P580"/>
  <c r="BI579"/>
  <c r="BH579"/>
  <c r="BG579"/>
  <c r="BF579"/>
  <c r="T579"/>
  <c r="R579"/>
  <c r="P579"/>
  <c r="BI578"/>
  <c r="BH578"/>
  <c r="BG578"/>
  <c r="BF578"/>
  <c r="T578"/>
  <c r="R578"/>
  <c r="P578"/>
  <c r="BI577"/>
  <c r="BH577"/>
  <c r="BG577"/>
  <c r="BF577"/>
  <c r="T577"/>
  <c r="R577"/>
  <c r="P577"/>
  <c r="BI576"/>
  <c r="BH576"/>
  <c r="BG576"/>
  <c r="BF576"/>
  <c r="T576"/>
  <c r="R576"/>
  <c r="P576"/>
  <c r="BI575"/>
  <c r="BH575"/>
  <c r="BG575"/>
  <c r="BF575"/>
  <c r="T575"/>
  <c r="R575"/>
  <c r="P575"/>
  <c r="BI574"/>
  <c r="BH574"/>
  <c r="BG574"/>
  <c r="BF574"/>
  <c r="T574"/>
  <c r="R574"/>
  <c r="P574"/>
  <c r="BI573"/>
  <c r="BH573"/>
  <c r="BG573"/>
  <c r="BF573"/>
  <c r="T573"/>
  <c r="R573"/>
  <c r="P573"/>
  <c r="BI572"/>
  <c r="BH572"/>
  <c r="BG572"/>
  <c r="BF572"/>
  <c r="T572"/>
  <c r="R572"/>
  <c r="P572"/>
  <c r="BI571"/>
  <c r="BH571"/>
  <c r="BG571"/>
  <c r="BF571"/>
  <c r="T571"/>
  <c r="R571"/>
  <c r="P571"/>
  <c r="BI569"/>
  <c r="BH569"/>
  <c r="BG569"/>
  <c r="BF569"/>
  <c r="T569"/>
  <c r="R569"/>
  <c r="P569"/>
  <c r="BI567"/>
  <c r="BH567"/>
  <c r="BG567"/>
  <c r="BF567"/>
  <c r="T567"/>
  <c r="R567"/>
  <c r="P567"/>
  <c r="BI564"/>
  <c r="BH564"/>
  <c r="BG564"/>
  <c r="BF564"/>
  <c r="T564"/>
  <c r="R564"/>
  <c r="P564"/>
  <c r="BI562"/>
  <c r="BH562"/>
  <c r="BG562"/>
  <c r="BF562"/>
  <c r="T562"/>
  <c r="R562"/>
  <c r="P562"/>
  <c r="BI561"/>
  <c r="BH561"/>
  <c r="BG561"/>
  <c r="BF561"/>
  <c r="T561"/>
  <c r="R561"/>
  <c r="P561"/>
  <c r="BI559"/>
  <c r="BH559"/>
  <c r="BG559"/>
  <c r="BF559"/>
  <c r="T559"/>
  <c r="R559"/>
  <c r="P559"/>
  <c r="BI557"/>
  <c r="BH557"/>
  <c r="BG557"/>
  <c r="BF557"/>
  <c r="T557"/>
  <c r="R557"/>
  <c r="P557"/>
  <c r="BI555"/>
  <c r="BH555"/>
  <c r="BG555"/>
  <c r="BF555"/>
  <c r="T555"/>
  <c r="R555"/>
  <c r="P555"/>
  <c r="BI554"/>
  <c r="BH554"/>
  <c r="BG554"/>
  <c r="BF554"/>
  <c r="T554"/>
  <c r="R554"/>
  <c r="P554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6"/>
  <c r="BH546"/>
  <c r="BG546"/>
  <c r="BF546"/>
  <c r="T546"/>
  <c r="R546"/>
  <c r="P546"/>
  <c r="BI545"/>
  <c r="BH545"/>
  <c r="BG545"/>
  <c r="BF545"/>
  <c r="T545"/>
  <c r="R545"/>
  <c r="P545"/>
  <c r="BI543"/>
  <c r="BH543"/>
  <c r="BG543"/>
  <c r="BF543"/>
  <c r="T543"/>
  <c r="R543"/>
  <c r="P543"/>
  <c r="BI540"/>
  <c r="BH540"/>
  <c r="BG540"/>
  <c r="BF540"/>
  <c r="T540"/>
  <c r="R540"/>
  <c r="P540"/>
  <c r="BI539"/>
  <c r="BH539"/>
  <c r="BG539"/>
  <c r="BF539"/>
  <c r="T539"/>
  <c r="R539"/>
  <c r="P539"/>
  <c r="BI537"/>
  <c r="BH537"/>
  <c r="BG537"/>
  <c r="BF537"/>
  <c r="T537"/>
  <c r="R537"/>
  <c r="P537"/>
  <c r="BI534"/>
  <c r="BH534"/>
  <c r="BG534"/>
  <c r="BF534"/>
  <c r="T534"/>
  <c r="R534"/>
  <c r="P534"/>
  <c r="BI532"/>
  <c r="BH532"/>
  <c r="BG532"/>
  <c r="BF532"/>
  <c r="T532"/>
  <c r="R532"/>
  <c r="P532"/>
  <c r="BI531"/>
  <c r="BH531"/>
  <c r="BG531"/>
  <c r="BF531"/>
  <c r="T531"/>
  <c r="R531"/>
  <c r="P531"/>
  <c r="BI529"/>
  <c r="BH529"/>
  <c r="BG529"/>
  <c r="BF529"/>
  <c r="T529"/>
  <c r="R529"/>
  <c r="P529"/>
  <c r="BI527"/>
  <c r="BH527"/>
  <c r="BG527"/>
  <c r="BF527"/>
  <c r="T527"/>
  <c r="R527"/>
  <c r="P527"/>
  <c r="BI525"/>
  <c r="BH525"/>
  <c r="BG525"/>
  <c r="BF525"/>
  <c r="T525"/>
  <c r="R525"/>
  <c r="P525"/>
  <c r="BI524"/>
  <c r="BH524"/>
  <c r="BG524"/>
  <c r="BF524"/>
  <c r="T524"/>
  <c r="R524"/>
  <c r="P524"/>
  <c r="BI522"/>
  <c r="BH522"/>
  <c r="BG522"/>
  <c r="BF522"/>
  <c r="T522"/>
  <c r="R522"/>
  <c r="P522"/>
  <c r="BI520"/>
  <c r="BH520"/>
  <c r="BG520"/>
  <c r="BF520"/>
  <c r="T520"/>
  <c r="R520"/>
  <c r="P520"/>
  <c r="BI519"/>
  <c r="BH519"/>
  <c r="BG519"/>
  <c r="BF519"/>
  <c r="T519"/>
  <c r="R519"/>
  <c r="P519"/>
  <c r="BI518"/>
  <c r="BH518"/>
  <c r="BG518"/>
  <c r="BF518"/>
  <c r="T518"/>
  <c r="R518"/>
  <c r="P518"/>
  <c r="BI516"/>
  <c r="BH516"/>
  <c r="BG516"/>
  <c r="BF516"/>
  <c r="T516"/>
  <c r="R516"/>
  <c r="P516"/>
  <c r="BI514"/>
  <c r="BH514"/>
  <c r="BG514"/>
  <c r="BF514"/>
  <c r="T514"/>
  <c r="R514"/>
  <c r="P514"/>
  <c r="BI512"/>
  <c r="BH512"/>
  <c r="BG512"/>
  <c r="BF512"/>
  <c r="T512"/>
  <c r="R512"/>
  <c r="P512"/>
  <c r="BI510"/>
  <c r="BH510"/>
  <c r="BG510"/>
  <c r="BF510"/>
  <c r="T510"/>
  <c r="R510"/>
  <c r="P510"/>
  <c r="BI508"/>
  <c r="BH508"/>
  <c r="BG508"/>
  <c r="BF508"/>
  <c r="T508"/>
  <c r="R508"/>
  <c r="P508"/>
  <c r="BI507"/>
  <c r="BH507"/>
  <c r="BG507"/>
  <c r="BF507"/>
  <c r="T507"/>
  <c r="R507"/>
  <c r="P507"/>
  <c r="BI505"/>
  <c r="BH505"/>
  <c r="BG505"/>
  <c r="BF505"/>
  <c r="T505"/>
  <c r="R505"/>
  <c r="P505"/>
  <c r="BI504"/>
  <c r="BH504"/>
  <c r="BG504"/>
  <c r="BF504"/>
  <c r="T504"/>
  <c r="R504"/>
  <c r="P504"/>
  <c r="BI502"/>
  <c r="BH502"/>
  <c r="BG502"/>
  <c r="BF502"/>
  <c r="T502"/>
  <c r="R502"/>
  <c r="P502"/>
  <c r="BI501"/>
  <c r="BH501"/>
  <c r="BG501"/>
  <c r="BF501"/>
  <c r="T501"/>
  <c r="R501"/>
  <c r="P501"/>
  <c r="BI499"/>
  <c r="BH499"/>
  <c r="BG499"/>
  <c r="BF499"/>
  <c r="T499"/>
  <c r="R499"/>
  <c r="P499"/>
  <c r="BI498"/>
  <c r="BH498"/>
  <c r="BG498"/>
  <c r="BF498"/>
  <c r="T498"/>
  <c r="R498"/>
  <c r="P498"/>
  <c r="BI496"/>
  <c r="BH496"/>
  <c r="BG496"/>
  <c r="BF496"/>
  <c r="T496"/>
  <c r="R496"/>
  <c r="P496"/>
  <c r="BI495"/>
  <c r="BH495"/>
  <c r="BG495"/>
  <c r="BF495"/>
  <c r="T495"/>
  <c r="R495"/>
  <c r="P495"/>
  <c r="BI493"/>
  <c r="BH493"/>
  <c r="BG493"/>
  <c r="BF493"/>
  <c r="T493"/>
  <c r="R493"/>
  <c r="P493"/>
  <c r="BI490"/>
  <c r="BH490"/>
  <c r="BG490"/>
  <c r="BF490"/>
  <c r="T490"/>
  <c r="R490"/>
  <c r="P490"/>
  <c r="BI488"/>
  <c r="BH488"/>
  <c r="BG488"/>
  <c r="BF488"/>
  <c r="T488"/>
  <c r="R488"/>
  <c r="P488"/>
  <c r="BI486"/>
  <c r="BH486"/>
  <c r="BG486"/>
  <c r="BF486"/>
  <c r="T486"/>
  <c r="R486"/>
  <c r="P486"/>
  <c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8"/>
  <c r="BH478"/>
  <c r="BG478"/>
  <c r="BF478"/>
  <c r="T478"/>
  <c r="R478"/>
  <c r="P478"/>
  <c r="BI476"/>
  <c r="BH476"/>
  <c r="BG476"/>
  <c r="BF476"/>
  <c r="T476"/>
  <c r="R476"/>
  <c r="P476"/>
  <c r="BI474"/>
  <c r="BH474"/>
  <c r="BG474"/>
  <c r="BF474"/>
  <c r="T474"/>
  <c r="R474"/>
  <c r="P474"/>
  <c r="BI472"/>
  <c r="BH472"/>
  <c r="BG472"/>
  <c r="BF472"/>
  <c r="T472"/>
  <c r="R472"/>
  <c r="P472"/>
  <c r="BI470"/>
  <c r="BH470"/>
  <c r="BG470"/>
  <c r="BF470"/>
  <c r="T470"/>
  <c r="R470"/>
  <c r="P470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60"/>
  <c r="BH460"/>
  <c r="BG460"/>
  <c r="BF460"/>
  <c r="T460"/>
  <c r="R460"/>
  <c r="P460"/>
  <c r="BI458"/>
  <c r="BH458"/>
  <c r="BG458"/>
  <c r="BF458"/>
  <c r="T458"/>
  <c r="R458"/>
  <c r="P458"/>
  <c r="BI456"/>
  <c r="BH456"/>
  <c r="BG456"/>
  <c r="BF456"/>
  <c r="T456"/>
  <c r="R456"/>
  <c r="P456"/>
  <c r="BI454"/>
  <c r="BH454"/>
  <c r="BG454"/>
  <c r="BF454"/>
  <c r="T454"/>
  <c r="R454"/>
  <c r="P454"/>
  <c r="BI452"/>
  <c r="BH452"/>
  <c r="BG452"/>
  <c r="BF452"/>
  <c r="T452"/>
  <c r="R452"/>
  <c r="P452"/>
  <c r="BI450"/>
  <c r="BH450"/>
  <c r="BG450"/>
  <c r="BF450"/>
  <c r="T450"/>
  <c r="R450"/>
  <c r="P450"/>
  <c r="BI447"/>
  <c r="BH447"/>
  <c r="BG447"/>
  <c r="BF447"/>
  <c r="T447"/>
  <c r="R447"/>
  <c r="P447"/>
  <c r="BI446"/>
  <c r="BH446"/>
  <c r="BG446"/>
  <c r="BF446"/>
  <c r="T446"/>
  <c r="R446"/>
  <c r="P446"/>
  <c r="BI444"/>
  <c r="BH444"/>
  <c r="BG444"/>
  <c r="BF444"/>
  <c r="T444"/>
  <c r="R444"/>
  <c r="P444"/>
  <c r="BI442"/>
  <c r="BH442"/>
  <c r="BG442"/>
  <c r="BF442"/>
  <c r="T442"/>
  <c r="R442"/>
  <c r="P442"/>
  <c r="BI440"/>
  <c r="BH440"/>
  <c r="BG440"/>
  <c r="BF440"/>
  <c r="T440"/>
  <c r="R440"/>
  <c r="P440"/>
  <c r="BI439"/>
  <c r="BH439"/>
  <c r="BG439"/>
  <c r="BF439"/>
  <c r="T439"/>
  <c r="R439"/>
  <c r="P439"/>
  <c r="BI437"/>
  <c r="BH437"/>
  <c r="BG437"/>
  <c r="BF437"/>
  <c r="T437"/>
  <c r="R437"/>
  <c r="P437"/>
  <c r="BI434"/>
  <c r="BH434"/>
  <c r="BG434"/>
  <c r="BF434"/>
  <c r="T434"/>
  <c r="R434"/>
  <c r="P434"/>
  <c r="BI432"/>
  <c r="BH432"/>
  <c r="BG432"/>
  <c r="BF432"/>
  <c r="T432"/>
  <c r="R432"/>
  <c r="P432"/>
  <c r="BI430"/>
  <c r="BH430"/>
  <c r="BG430"/>
  <c r="BF430"/>
  <c r="T430"/>
  <c r="R430"/>
  <c r="P430"/>
  <c r="BI428"/>
  <c r="BH428"/>
  <c r="BG428"/>
  <c r="BF428"/>
  <c r="T428"/>
  <c r="R428"/>
  <c r="P428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20"/>
  <c r="BH420"/>
  <c r="BG420"/>
  <c r="BF420"/>
  <c r="T420"/>
  <c r="R420"/>
  <c r="P420"/>
  <c r="BI419"/>
  <c r="BH419"/>
  <c r="BG419"/>
  <c r="BF419"/>
  <c r="T419"/>
  <c r="R419"/>
  <c r="P419"/>
  <c r="BI417"/>
  <c r="BH417"/>
  <c r="BG417"/>
  <c r="BF417"/>
  <c r="T417"/>
  <c r="R417"/>
  <c r="P417"/>
  <c r="BI416"/>
  <c r="BH416"/>
  <c r="BG416"/>
  <c r="BF416"/>
  <c r="T416"/>
  <c r="R416"/>
  <c r="P416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10"/>
  <c r="BH410"/>
  <c r="BG410"/>
  <c r="BF410"/>
  <c r="T410"/>
  <c r="R410"/>
  <c r="P410"/>
  <c r="BI408"/>
  <c r="BH408"/>
  <c r="BG408"/>
  <c r="BF408"/>
  <c r="T408"/>
  <c r="R408"/>
  <c r="P408"/>
  <c r="BI407"/>
  <c r="BH407"/>
  <c r="BG407"/>
  <c r="BF407"/>
  <c r="T407"/>
  <c r="R407"/>
  <c r="P407"/>
  <c r="BI405"/>
  <c r="BH405"/>
  <c r="BG405"/>
  <c r="BF405"/>
  <c r="T405"/>
  <c r="R405"/>
  <c r="P405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91"/>
  <c r="BH391"/>
  <c r="BG391"/>
  <c r="BF391"/>
  <c r="T391"/>
  <c r="R391"/>
  <c r="P391"/>
  <c r="BI390"/>
  <c r="BH390"/>
  <c r="BG390"/>
  <c r="BF390"/>
  <c r="T390"/>
  <c r="R390"/>
  <c r="P390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1"/>
  <c r="BH381"/>
  <c r="BG381"/>
  <c r="BF381"/>
  <c r="T381"/>
  <c r="R381"/>
  <c r="P381"/>
  <c r="BI380"/>
  <c r="BH380"/>
  <c r="BG380"/>
  <c r="BF380"/>
  <c r="T380"/>
  <c r="R380"/>
  <c r="P380"/>
  <c r="BI378"/>
  <c r="BH378"/>
  <c r="BG378"/>
  <c r="BF378"/>
  <c r="T378"/>
  <c r="R378"/>
  <c r="P378"/>
  <c r="BI376"/>
  <c r="BH376"/>
  <c r="BG376"/>
  <c r="BF376"/>
  <c r="T376"/>
  <c r="R376"/>
  <c r="P376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3"/>
  <c r="BH263"/>
  <c r="BG263"/>
  <c r="BF263"/>
  <c r="T263"/>
  <c r="T262"/>
  <c r="R263"/>
  <c r="R262"/>
  <c r="P263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T173"/>
  <c r="R174"/>
  <c r="R173"/>
  <c r="P174"/>
  <c r="P173"/>
  <c r="BI171"/>
  <c r="BH171"/>
  <c r="BG171"/>
  <c r="BF171"/>
  <c r="T171"/>
  <c r="T170"/>
  <c r="R171"/>
  <c r="R170"/>
  <c r="P171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T157"/>
  <c r="R158"/>
  <c r="R157"/>
  <c r="P158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7"/>
  <c r="F117"/>
  <c r="F115"/>
  <c r="E113"/>
  <c r="J58"/>
  <c r="F58"/>
  <c r="F56"/>
  <c r="E54"/>
  <c r="J26"/>
  <c r="E26"/>
  <c r="J118"/>
  <c r="J25"/>
  <c r="J20"/>
  <c r="E20"/>
  <c r="F118"/>
  <c r="J19"/>
  <c r="J14"/>
  <c r="J56"/>
  <c r="E7"/>
  <c r="E50"/>
  <c i="2" r="J37"/>
  <c r="J36"/>
  <c i="1" r="AY55"/>
  <c i="2" r="J35"/>
  <c i="1" r="AX55"/>
  <c i="2" r="BI84"/>
  <c r="BH84"/>
  <c r="BG84"/>
  <c r="BF84"/>
  <c r="T84"/>
  <c r="T83"/>
  <c r="T82"/>
  <c r="T81"/>
  <c r="R84"/>
  <c r="R83"/>
  <c r="R82"/>
  <c r="R81"/>
  <c r="P84"/>
  <c r="P83"/>
  <c r="P82"/>
  <c r="P81"/>
  <c i="1" r="AU55"/>
  <c i="2" r="F77"/>
  <c r="F75"/>
  <c r="E73"/>
  <c r="F54"/>
  <c r="F52"/>
  <c r="E50"/>
  <c r="J24"/>
  <c r="E24"/>
  <c r="J78"/>
  <c r="J23"/>
  <c r="J21"/>
  <c r="E21"/>
  <c r="J54"/>
  <c r="J20"/>
  <c r="J18"/>
  <c r="E18"/>
  <c r="F78"/>
  <c r="J17"/>
  <c r="J12"/>
  <c r="J52"/>
  <c r="E7"/>
  <c r="E71"/>
  <c i="1" r="L50"/>
  <c r="AM50"/>
  <c r="AM49"/>
  <c r="L49"/>
  <c r="AM47"/>
  <c r="L47"/>
  <c r="L45"/>
  <c r="L44"/>
  <c i="6" r="BK97"/>
  <c r="J90"/>
  <c i="5" r="BK581"/>
  <c r="BK566"/>
  <c r="J560"/>
  <c r="J556"/>
  <c r="BK552"/>
  <c r="J547"/>
  <c r="J543"/>
  <c r="BK539"/>
  <c r="J533"/>
  <c r="BK525"/>
  <c r="BK516"/>
  <c r="BK501"/>
  <c r="J493"/>
  <c r="BK481"/>
  <c r="J477"/>
  <c r="BK471"/>
  <c r="J464"/>
  <c r="BK457"/>
  <c r="BK452"/>
  <c r="BK442"/>
  <c r="J433"/>
  <c r="BK427"/>
  <c r="J426"/>
  <c r="BK418"/>
  <c r="J407"/>
  <c r="J403"/>
  <c r="BK395"/>
  <c r="J387"/>
  <c r="J376"/>
  <c r="BK369"/>
  <c r="BK360"/>
  <c r="BK350"/>
  <c r="BK343"/>
  <c r="J334"/>
  <c r="J323"/>
  <c r="BK314"/>
  <c r="BK308"/>
  <c r="J302"/>
  <c r="BK294"/>
  <c r="J290"/>
  <c r="J277"/>
  <c r="BK269"/>
  <c r="BK259"/>
  <c r="J248"/>
  <c r="J238"/>
  <c r="BK231"/>
  <c r="J178"/>
  <c r="BK166"/>
  <c r="BK160"/>
  <c r="BK152"/>
  <c r="BK145"/>
  <c r="BK140"/>
  <c r="BK132"/>
  <c r="J126"/>
  <c r="BK120"/>
  <c i="6" r="BK94"/>
  <c i="5" r="J607"/>
  <c r="J598"/>
  <c r="BK591"/>
  <c r="J586"/>
  <c r="J581"/>
  <c r="BK578"/>
  <c r="BK607"/>
  <c r="BK598"/>
  <c r="J589"/>
  <c r="BK580"/>
  <c r="BK573"/>
  <c r="BK569"/>
  <c r="J562"/>
  <c r="BK556"/>
  <c r="J552"/>
  <c r="J550"/>
  <c r="J545"/>
  <c r="J542"/>
  <c r="J535"/>
  <c r="BK529"/>
  <c r="BK521"/>
  <c r="BK512"/>
  <c r="BK508"/>
  <c r="J501"/>
  <c r="J497"/>
  <c r="BK486"/>
  <c r="J481"/>
  <c r="J476"/>
  <c r="BK464"/>
  <c r="J454"/>
  <c r="BK448"/>
  <c r="J441"/>
  <c r="BK424"/>
  <c r="J416"/>
  <c r="BK410"/>
  <c r="J401"/>
  <c r="BK388"/>
  <c r="BK385"/>
  <c r="BK374"/>
  <c r="BK362"/>
  <c r="BK354"/>
  <c r="BK344"/>
  <c r="J333"/>
  <c r="J326"/>
  <c r="J319"/>
  <c r="J316"/>
  <c r="BK310"/>
  <c r="BK297"/>
  <c r="BK292"/>
  <c r="BK289"/>
  <c r="J284"/>
  <c r="J275"/>
  <c r="J267"/>
  <c r="J259"/>
  <c r="J252"/>
  <c r="J225"/>
  <c r="BK219"/>
  <c r="J213"/>
  <c r="BK209"/>
  <c r="BK199"/>
  <c r="BK192"/>
  <c r="BK182"/>
  <c r="BK176"/>
  <c r="J170"/>
  <c r="J162"/>
  <c r="J148"/>
  <c r="BK142"/>
  <c r="J134"/>
  <c r="BK127"/>
  <c r="BK122"/>
  <c r="BK522"/>
  <c r="J512"/>
  <c r="J504"/>
  <c r="BK493"/>
  <c r="BK482"/>
  <c r="BK479"/>
  <c r="J474"/>
  <c r="BK469"/>
  <c r="J461"/>
  <c r="BK454"/>
  <c r="BK447"/>
  <c r="BK441"/>
  <c r="J431"/>
  <c r="BK426"/>
  <c r="J420"/>
  <c r="BK412"/>
  <c r="J409"/>
  <c r="BK400"/>
  <c r="J390"/>
  <c r="BK380"/>
  <c r="J374"/>
  <c r="BK365"/>
  <c r="J362"/>
  <c r="J351"/>
  <c r="J346"/>
  <c r="BK338"/>
  <c r="J329"/>
  <c r="BK323"/>
  <c r="BK319"/>
  <c r="BK306"/>
  <c r="BK300"/>
  <c r="J289"/>
  <c r="BK284"/>
  <c r="BK273"/>
  <c r="J269"/>
  <c r="J257"/>
  <c r="BK252"/>
  <c r="BK246"/>
  <c r="J240"/>
  <c r="J233"/>
  <c r="BK227"/>
  <c r="BK225"/>
  <c r="J219"/>
  <c r="BK211"/>
  <c r="J209"/>
  <c r="J203"/>
  <c r="BK194"/>
  <c r="BK188"/>
  <c r="BK170"/>
  <c r="J158"/>
  <c r="J156"/>
  <c r="BK138"/>
  <c i="4" r="BK97"/>
  <c r="J95"/>
  <c r="J92"/>
  <c r="BK90"/>
  <c i="3" r="BK685"/>
  <c r="J680"/>
  <c r="J675"/>
  <c r="BK670"/>
  <c r="BK660"/>
  <c r="J654"/>
  <c r="J650"/>
  <c r="J646"/>
  <c r="J641"/>
  <c r="J636"/>
  <c r="BK631"/>
  <c r="J625"/>
  <c r="BK621"/>
  <c r="J614"/>
  <c r="J606"/>
  <c r="J601"/>
  <c r="J595"/>
  <c r="BK591"/>
  <c r="BK585"/>
  <c r="J581"/>
  <c r="J577"/>
  <c r="J574"/>
  <c r="BK571"/>
  <c r="BK561"/>
  <c r="BK557"/>
  <c r="J552"/>
  <c r="BK546"/>
  <c r="BK543"/>
  <c r="J534"/>
  <c r="J529"/>
  <c r="J524"/>
  <c r="BK519"/>
  <c r="J512"/>
  <c r="BK508"/>
  <c r="J504"/>
  <c r="BK499"/>
  <c r="J495"/>
  <c r="BK488"/>
  <c r="BK483"/>
  <c r="BK476"/>
  <c r="BK470"/>
  <c r="J463"/>
  <c r="BK458"/>
  <c r="BK452"/>
  <c r="J446"/>
  <c r="BK442"/>
  <c r="BK437"/>
  <c r="BK428"/>
  <c r="BK423"/>
  <c r="J419"/>
  <c r="BK415"/>
  <c r="J410"/>
  <c r="BK405"/>
  <c r="BK400"/>
  <c r="J394"/>
  <c r="BK390"/>
  <c r="J386"/>
  <c r="J381"/>
  <c r="J376"/>
  <c r="J369"/>
  <c r="J363"/>
  <c r="BK358"/>
  <c r="BK352"/>
  <c r="J346"/>
  <c r="J342"/>
  <c r="BK337"/>
  <c r="J331"/>
  <c r="BK325"/>
  <c r="J319"/>
  <c r="BK312"/>
  <c r="BK308"/>
  <c r="BK300"/>
  <c r="BK298"/>
  <c r="J290"/>
  <c r="J284"/>
  <c r="BK280"/>
  <c r="BK276"/>
  <c r="J272"/>
  <c r="J263"/>
  <c r="J256"/>
  <c r="J250"/>
  <c r="BK244"/>
  <c r="BK238"/>
  <c r="BK232"/>
  <c r="BK226"/>
  <c r="J218"/>
  <c r="BK212"/>
  <c r="BK208"/>
  <c r="BK200"/>
  <c r="J195"/>
  <c r="BK189"/>
  <c r="BK185"/>
  <c r="BK179"/>
  <c r="BK171"/>
  <c r="BK167"/>
  <c r="J161"/>
  <c r="BK154"/>
  <c r="J150"/>
  <c r="BK144"/>
  <c r="BK138"/>
  <c r="BK132"/>
  <c r="BK128"/>
  <c i="2" r="J84"/>
  <c i="3" r="J704"/>
  <c r="J701"/>
  <c r="J698"/>
  <c r="BK692"/>
  <c r="J685"/>
  <c r="J681"/>
  <c r="J678"/>
  <c r="J674"/>
  <c r="J665"/>
  <c r="J660"/>
  <c r="BK654"/>
  <c r="BK649"/>
  <c r="J644"/>
  <c r="BK637"/>
  <c r="BK633"/>
  <c r="J627"/>
  <c r="J621"/>
  <c r="BK614"/>
  <c r="BK608"/>
  <c r="BK602"/>
  <c r="J597"/>
  <c r="J591"/>
  <c r="J585"/>
  <c r="BK580"/>
  <c r="BK577"/>
  <c r="BK575"/>
  <c r="J572"/>
  <c r="BK567"/>
  <c r="BK564"/>
  <c r="J557"/>
  <c r="BK552"/>
  <c r="J546"/>
  <c r="J543"/>
  <c r="BK534"/>
  <c r="BK531"/>
  <c r="BK524"/>
  <c r="J519"/>
  <c r="J514"/>
  <c r="J508"/>
  <c r="BK504"/>
  <c r="J501"/>
  <c r="J496"/>
  <c r="J493"/>
  <c r="BK486"/>
  <c r="BK481"/>
  <c r="BK474"/>
  <c r="BK465"/>
  <c r="J460"/>
  <c r="J454"/>
  <c r="J447"/>
  <c r="J442"/>
  <c r="J439"/>
  <c r="BK430"/>
  <c r="BK425"/>
  <c r="BK421"/>
  <c r="BK417"/>
  <c r="J413"/>
  <c r="J408"/>
  <c r="J400"/>
  <c r="J396"/>
  <c r="BK391"/>
  <c r="BK388"/>
  <c r="J385"/>
  <c r="BK381"/>
  <c r="BK376"/>
  <c r="J367"/>
  <c r="J361"/>
  <c r="J358"/>
  <c r="J352"/>
  <c r="BK346"/>
  <c r="BK339"/>
  <c r="J335"/>
  <c r="BK329"/>
  <c r="BK323"/>
  <c r="BK319"/>
  <c r="J312"/>
  <c r="BK304"/>
  <c r="BK302"/>
  <c r="J298"/>
  <c r="J292"/>
  <c r="J286"/>
  <c r="J280"/>
  <c r="J269"/>
  <c r="BK260"/>
  <c r="BK254"/>
  <c r="BK248"/>
  <c r="J242"/>
  <c r="BK236"/>
  <c r="J228"/>
  <c r="BK222"/>
  <c r="J216"/>
  <c r="BK210"/>
  <c r="J203"/>
  <c r="J200"/>
  <c r="J193"/>
  <c r="J189"/>
  <c r="BK181"/>
  <c r="BK177"/>
  <c r="J168"/>
  <c r="J163"/>
  <c r="BK158"/>
  <c r="J154"/>
  <c r="BK151"/>
  <c r="BK146"/>
  <c r="BK140"/>
  <c r="J136"/>
  <c r="J132"/>
  <c r="J128"/>
  <c i="2" r="BK84"/>
  <c r="J34"/>
  <c i="1" r="AW55"/>
  <c i="6" r="J94"/>
  <c i="5" r="BK587"/>
  <c r="J573"/>
  <c r="BK564"/>
  <c r="BK558"/>
  <c r="J553"/>
  <c r="BK548"/>
  <c r="BK542"/>
  <c r="BK535"/>
  <c r="J527"/>
  <c r="BK519"/>
  <c r="BK506"/>
  <c r="BK495"/>
  <c r="J486"/>
  <c r="BK478"/>
  <c r="BK474"/>
  <c r="J469"/>
  <c r="BK459"/>
  <c r="J450"/>
  <c r="J436"/>
  <c r="J429"/>
  <c r="BK422"/>
  <c r="BK414"/>
  <c r="BK404"/>
  <c r="BK397"/>
  <c r="BK390"/>
  <c r="J383"/>
  <c r="BK367"/>
  <c r="BK356"/>
  <c r="J344"/>
  <c r="J336"/>
  <c r="BK331"/>
  <c r="J322"/>
  <c r="BK311"/>
  <c r="J308"/>
  <c r="J296"/>
  <c r="BK291"/>
  <c r="BK282"/>
  <c r="J265"/>
  <c r="BK257"/>
  <c r="BK244"/>
  <c r="J235"/>
  <c r="J229"/>
  <c r="J188"/>
  <c r="J182"/>
  <c r="BK174"/>
  <c r="BK168"/>
  <c r="BK162"/>
  <c r="BK156"/>
  <c r="BK148"/>
  <c r="J142"/>
  <c r="BK134"/>
  <c r="J127"/>
  <c r="J122"/>
  <c i="6" r="J95"/>
  <c r="BK90"/>
  <c i="5" r="J604"/>
  <c r="J594"/>
  <c r="J587"/>
  <c r="J583"/>
  <c r="J576"/>
  <c r="BK604"/>
  <c r="BK594"/>
  <c r="BK584"/>
  <c r="BK576"/>
  <c r="J571"/>
  <c r="J566"/>
  <c r="BK560"/>
  <c r="J555"/>
  <c r="J548"/>
  <c r="BK543"/>
  <c r="J539"/>
  <c r="BK533"/>
  <c r="J525"/>
  <c r="BK514"/>
  <c r="BK504"/>
  <c r="BK499"/>
  <c r="J488"/>
  <c r="J482"/>
  <c r="BK477"/>
  <c r="BK473"/>
  <c r="BK461"/>
  <c r="J452"/>
  <c r="J442"/>
  <c r="BK436"/>
  <c r="BK421"/>
  <c r="J412"/>
  <c r="BK406"/>
  <c r="BK398"/>
  <c r="BK392"/>
  <c r="J378"/>
  <c r="J372"/>
  <c r="J360"/>
  <c r="BK351"/>
  <c r="BK341"/>
  <c r="BK334"/>
  <c r="J327"/>
  <c r="J321"/>
  <c r="J317"/>
  <c r="BK313"/>
  <c r="J306"/>
  <c r="J294"/>
  <c r="J291"/>
  <c r="J287"/>
  <c r="BK279"/>
  <c r="BK265"/>
  <c r="BK261"/>
  <c r="BK254"/>
  <c r="BK240"/>
  <c r="J221"/>
  <c r="BK215"/>
  <c r="J207"/>
  <c r="BK196"/>
  <c r="J184"/>
  <c r="BK178"/>
  <c r="J174"/>
  <c r="J160"/>
  <c r="BK147"/>
  <c r="J140"/>
  <c r="J132"/>
  <c r="BK126"/>
  <c r="J120"/>
  <c r="J521"/>
  <c r="J508"/>
  <c r="BK502"/>
  <c r="J491"/>
  <c r="BK485"/>
  <c r="J478"/>
  <c r="J473"/>
  <c r="BK467"/>
  <c r="J459"/>
  <c r="BK450"/>
  <c r="BK445"/>
  <c r="BK433"/>
  <c r="J427"/>
  <c r="J422"/>
  <c r="BK416"/>
  <c r="BK403"/>
  <c r="J398"/>
  <c r="J388"/>
  <c r="BK378"/>
  <c r="J369"/>
  <c r="J356"/>
  <c r="BK348"/>
  <c r="J341"/>
  <c r="J331"/>
  <c r="J325"/>
  <c r="BK321"/>
  <c r="BK304"/>
  <c r="J298"/>
  <c r="BK296"/>
  <c r="BK286"/>
  <c r="BK275"/>
  <c r="J261"/>
  <c r="J254"/>
  <c r="BK248"/>
  <c r="J242"/>
  <c r="BK235"/>
  <c r="BK229"/>
  <c r="J223"/>
  <c r="BK217"/>
  <c r="J215"/>
  <c r="BK207"/>
  <c r="J199"/>
  <c r="J192"/>
  <c r="J186"/>
  <c r="J168"/>
  <c r="J152"/>
  <c r="J136"/>
  <c i="4" r="BK95"/>
  <c r="J94"/>
  <c r="J90"/>
  <c i="3" r="J683"/>
  <c r="BK678"/>
  <c r="BK674"/>
  <c r="J667"/>
  <c r="BK663"/>
  <c r="J656"/>
  <c r="J649"/>
  <c r="BK644"/>
  <c r="BK639"/>
  <c r="BK634"/>
  <c r="BK627"/>
  <c r="J623"/>
  <c r="BK616"/>
  <c r="BK610"/>
  <c r="BK604"/>
  <c r="BK597"/>
  <c r="J588"/>
  <c r="BK582"/>
  <c r="BK579"/>
  <c r="BK576"/>
  <c r="BK573"/>
  <c r="J567"/>
  <c r="J562"/>
  <c r="J559"/>
  <c r="J554"/>
  <c r="BK548"/>
  <c r="BK539"/>
  <c r="J532"/>
  <c r="BK527"/>
  <c r="BK522"/>
  <c r="J518"/>
  <c r="BK514"/>
  <c r="BK507"/>
  <c r="BK502"/>
  <c r="J498"/>
  <c r="BK493"/>
  <c r="J486"/>
  <c r="J481"/>
  <c r="J474"/>
  <c r="BK467"/>
  <c r="BK460"/>
  <c r="BK454"/>
  <c r="BK447"/>
  <c r="BK439"/>
  <c r="J432"/>
  <c r="BK427"/>
  <c r="J421"/>
  <c r="J417"/>
  <c r="J411"/>
  <c r="J407"/>
  <c r="J402"/>
  <c r="BK396"/>
  <c r="J391"/>
  <c r="J387"/>
  <c r="BK384"/>
  <c r="BK380"/>
  <c r="J373"/>
  <c r="BK367"/>
  <c r="BK361"/>
  <c r="BK356"/>
  <c r="BK350"/>
  <c r="BK344"/>
  <c r="J339"/>
  <c r="J333"/>
  <c r="BK327"/>
  <c r="J321"/>
  <c r="J314"/>
  <c r="J306"/>
  <c r="J302"/>
  <c r="J296"/>
  <c r="BK292"/>
  <c r="BK286"/>
  <c r="J278"/>
  <c r="BK274"/>
  <c r="BK269"/>
  <c r="BK258"/>
  <c r="J252"/>
  <c r="BK246"/>
  <c r="J240"/>
  <c r="BK234"/>
  <c r="BK228"/>
  <c r="J222"/>
  <c r="BK216"/>
  <c r="J210"/>
  <c r="BK203"/>
  <c r="BK193"/>
  <c r="J187"/>
  <c r="J181"/>
  <c r="J174"/>
  <c r="J165"/>
  <c r="J158"/>
  <c r="J153"/>
  <c r="J148"/>
  <c r="J142"/>
  <c r="BK136"/>
  <c r="BK130"/>
  <c r="BK124"/>
  <c r="BK704"/>
  <c r="BK701"/>
  <c r="BK698"/>
  <c r="J695"/>
  <c r="BK688"/>
  <c r="BK680"/>
  <c r="BK675"/>
  <c r="J670"/>
  <c r="J663"/>
  <c r="BK656"/>
  <c r="BK650"/>
  <c r="BK646"/>
  <c r="J639"/>
  <c r="J634"/>
  <c r="J629"/>
  <c r="BK623"/>
  <c r="J616"/>
  <c r="J610"/>
  <c r="J604"/>
  <c r="BK599"/>
  <c r="J593"/>
  <c r="BK586"/>
  <c r="BK581"/>
  <c r="J578"/>
  <c r="BK574"/>
  <c r="J571"/>
  <c r="BK562"/>
  <c r="BK554"/>
  <c r="J548"/>
  <c r="BK540"/>
  <c r="BK532"/>
  <c r="J527"/>
  <c r="J522"/>
  <c r="BK518"/>
  <c r="BK512"/>
  <c r="J507"/>
  <c r="J502"/>
  <c r="BK498"/>
  <c r="J488"/>
  <c r="J483"/>
  <c r="J476"/>
  <c r="J470"/>
  <c r="BK463"/>
  <c r="J458"/>
  <c r="J452"/>
  <c r="BK446"/>
  <c r="J437"/>
  <c r="BK432"/>
  <c r="J427"/>
  <c r="BK420"/>
  <c r="BK416"/>
  <c r="BK411"/>
  <c r="BK407"/>
  <c r="J404"/>
  <c r="J398"/>
  <c r="J392"/>
  <c r="BK387"/>
  <c r="J384"/>
  <c r="J380"/>
  <c r="BK373"/>
  <c r="BK369"/>
  <c r="BK363"/>
  <c r="J356"/>
  <c r="J350"/>
  <c r="J344"/>
  <c r="BK341"/>
  <c r="BK333"/>
  <c r="J327"/>
  <c r="BK321"/>
  <c r="BK314"/>
  <c r="J308"/>
  <c r="BK299"/>
  <c r="BK294"/>
  <c r="J288"/>
  <c r="BK282"/>
  <c r="BK272"/>
  <c r="BK263"/>
  <c r="BK256"/>
  <c r="BK250"/>
  <c r="J244"/>
  <c r="J238"/>
  <c r="J232"/>
  <c r="J226"/>
  <c r="BK220"/>
  <c r="BK214"/>
  <c r="J208"/>
  <c r="J202"/>
  <c r="BK195"/>
  <c r="BK187"/>
  <c r="J179"/>
  <c r="J171"/>
  <c r="BK165"/>
  <c r="J156"/>
  <c r="BK142"/>
  <c r="J134"/>
  <c r="J124"/>
  <c i="2" r="F35"/>
  <c i="1" r="BB55"/>
  <c i="6" r="BK95"/>
  <c r="BK92"/>
  <c i="5" r="BK586"/>
  <c r="J569"/>
  <c r="BK562"/>
  <c r="BK555"/>
  <c r="BK550"/>
  <c r="BK545"/>
  <c r="BK540"/>
  <c r="BK537"/>
  <c r="BK531"/>
  <c r="J522"/>
  <c r="J514"/>
  <c r="J499"/>
  <c r="BK491"/>
  <c r="J480"/>
  <c r="BK475"/>
  <c r="BK472"/>
  <c r="J467"/>
  <c r="J462"/>
  <c r="J455"/>
  <c r="J445"/>
  <c r="BK439"/>
  <c r="BK431"/>
  <c r="J421"/>
  <c r="BK409"/>
  <c r="J406"/>
  <c r="J400"/>
  <c r="J392"/>
  <c r="J385"/>
  <c r="BK372"/>
  <c r="J364"/>
  <c r="BK358"/>
  <c r="J348"/>
  <c r="J338"/>
  <c r="BK327"/>
  <c r="BK316"/>
  <c r="J310"/>
  <c r="J304"/>
  <c r="BK298"/>
  <c r="J292"/>
  <c r="BK287"/>
  <c r="J279"/>
  <c r="J273"/>
  <c r="J263"/>
  <c r="BK250"/>
  <c r="BK242"/>
  <c r="BK233"/>
  <c r="BK203"/>
  <c r="J190"/>
  <c r="BK184"/>
  <c r="BK180"/>
  <c r="BK172"/>
  <c r="J164"/>
  <c r="BK158"/>
  <c r="BK150"/>
  <c r="J147"/>
  <c r="J138"/>
  <c r="J130"/>
  <c r="J124"/>
  <c i="6" r="J97"/>
  <c r="J92"/>
  <c i="5" r="BK610"/>
  <c r="J601"/>
  <c r="BK589"/>
  <c r="J584"/>
  <c r="J580"/>
  <c r="J610"/>
  <c r="BK601"/>
  <c r="J591"/>
  <c r="BK583"/>
  <c r="J578"/>
  <c r="BK571"/>
  <c r="J564"/>
  <c r="J558"/>
  <c r="BK553"/>
  <c r="BK547"/>
  <c r="J540"/>
  <c r="J537"/>
  <c r="J531"/>
  <c r="BK527"/>
  <c r="J516"/>
  <c r="BK510"/>
  <c r="J502"/>
  <c r="J495"/>
  <c r="J485"/>
  <c r="J479"/>
  <c r="J475"/>
  <c r="J472"/>
  <c r="BK455"/>
  <c r="J447"/>
  <c r="J439"/>
  <c r="BK434"/>
  <c r="BK420"/>
  <c r="J414"/>
  <c r="BK407"/>
  <c r="J404"/>
  <c r="J397"/>
  <c r="BK387"/>
  <c r="J380"/>
  <c r="J365"/>
  <c r="J358"/>
  <c r="J350"/>
  <c r="BK346"/>
  <c r="BK336"/>
  <c r="BK329"/>
  <c r="BK325"/>
  <c r="BK317"/>
  <c r="J314"/>
  <c r="J311"/>
  <c r="J300"/>
  <c r="J293"/>
  <c r="BK290"/>
  <c r="J286"/>
  <c r="J282"/>
  <c r="J271"/>
  <c r="BK263"/>
  <c r="J256"/>
  <c r="J246"/>
  <c r="BK223"/>
  <c r="J217"/>
  <c r="J211"/>
  <c r="J205"/>
  <c r="J194"/>
  <c r="BK186"/>
  <c r="J180"/>
  <c r="J172"/>
  <c r="BK164"/>
  <c r="J154"/>
  <c r="J145"/>
  <c r="BK136"/>
  <c r="BK130"/>
  <c r="BK124"/>
  <c r="J529"/>
  <c r="J519"/>
  <c r="J510"/>
  <c r="J506"/>
  <c r="BK497"/>
  <c r="BK488"/>
  <c r="BK480"/>
  <c r="BK476"/>
  <c r="J471"/>
  <c r="BK462"/>
  <c r="J457"/>
  <c r="J448"/>
  <c r="J434"/>
  <c r="BK429"/>
  <c r="J424"/>
  <c r="J418"/>
  <c r="J410"/>
  <c r="BK401"/>
  <c r="J395"/>
  <c r="BK383"/>
  <c r="BK376"/>
  <c r="J367"/>
  <c r="BK364"/>
  <c r="J354"/>
  <c r="J343"/>
  <c r="BK333"/>
  <c r="BK326"/>
  <c r="BK322"/>
  <c r="J313"/>
  <c r="BK302"/>
  <c r="J297"/>
  <c r="BK293"/>
  <c r="BK277"/>
  <c r="BK271"/>
  <c r="BK267"/>
  <c r="BK256"/>
  <c r="J250"/>
  <c r="J244"/>
  <c r="BK238"/>
  <c r="J231"/>
  <c r="J227"/>
  <c r="BK221"/>
  <c r="BK213"/>
  <c r="BK205"/>
  <c r="J196"/>
  <c r="BK190"/>
  <c r="J176"/>
  <c r="J166"/>
  <c r="BK154"/>
  <c r="J150"/>
  <c i="4" r="J97"/>
  <c r="BK94"/>
  <c r="BK92"/>
  <c i="3" r="J688"/>
  <c r="BK681"/>
  <c r="J677"/>
  <c r="BK672"/>
  <c r="BK665"/>
  <c r="J658"/>
  <c r="J652"/>
  <c r="J647"/>
  <c r="BK642"/>
  <c r="J637"/>
  <c r="J633"/>
  <c r="BK629"/>
  <c r="J619"/>
  <c r="BK612"/>
  <c r="J608"/>
  <c r="J602"/>
  <c r="J599"/>
  <c r="BK593"/>
  <c r="J586"/>
  <c r="J580"/>
  <c r="BK578"/>
  <c r="J575"/>
  <c r="BK572"/>
  <c r="J569"/>
  <c r="J564"/>
  <c r="BK559"/>
  <c r="J555"/>
  <c r="BK550"/>
  <c r="J545"/>
  <c r="J540"/>
  <c r="BK537"/>
  <c r="J531"/>
  <c r="BK525"/>
  <c r="BK520"/>
  <c r="J516"/>
  <c r="J510"/>
  <c r="J505"/>
  <c r="BK501"/>
  <c r="BK496"/>
  <c r="BK490"/>
  <c r="J485"/>
  <c r="J478"/>
  <c r="BK472"/>
  <c r="J465"/>
  <c r="J461"/>
  <c r="BK456"/>
  <c r="J450"/>
  <c r="J444"/>
  <c r="J440"/>
  <c r="J434"/>
  <c r="J430"/>
  <c r="J425"/>
  <c r="J420"/>
  <c r="J416"/>
  <c r="BK413"/>
  <c r="BK408"/>
  <c r="BK404"/>
  <c r="BK398"/>
  <c r="BK392"/>
  <c r="J388"/>
  <c r="BK385"/>
  <c r="J383"/>
  <c r="BK378"/>
  <c r="BK371"/>
  <c r="J365"/>
  <c r="J359"/>
  <c r="J354"/>
  <c r="BK348"/>
  <c r="J341"/>
  <c r="BK335"/>
  <c r="J329"/>
  <c r="J323"/>
  <c r="J316"/>
  <c r="BK310"/>
  <c r="J304"/>
  <c r="J299"/>
  <c r="J294"/>
  <c r="BK288"/>
  <c r="J282"/>
  <c r="BK278"/>
  <c r="J276"/>
  <c r="J267"/>
  <c r="J260"/>
  <c r="J254"/>
  <c r="J248"/>
  <c r="BK242"/>
  <c r="J236"/>
  <c r="J230"/>
  <c r="BK224"/>
  <c r="J220"/>
  <c r="J214"/>
  <c r="BK206"/>
  <c r="BK202"/>
  <c r="BK197"/>
  <c r="BK191"/>
  <c r="BK183"/>
  <c r="J177"/>
  <c r="BK168"/>
  <c r="BK163"/>
  <c r="BK156"/>
  <c r="J151"/>
  <c r="J146"/>
  <c r="J140"/>
  <c r="BK134"/>
  <c r="BK126"/>
  <c i="1" r="AS56"/>
  <c i="3" r="BK695"/>
  <c r="J692"/>
  <c r="BK683"/>
  <c r="BK677"/>
  <c r="J672"/>
  <c r="BK667"/>
  <c r="BK658"/>
  <c r="BK652"/>
  <c r="BK647"/>
  <c r="J642"/>
  <c r="BK641"/>
  <c r="BK636"/>
  <c r="J631"/>
  <c r="BK625"/>
  <c r="BK619"/>
  <c r="J612"/>
  <c r="BK606"/>
  <c r="BK601"/>
  <c r="BK595"/>
  <c r="BK588"/>
  <c r="J582"/>
  <c r="J579"/>
  <c r="J576"/>
  <c r="J573"/>
  <c r="BK569"/>
  <c r="J561"/>
  <c r="BK555"/>
  <c r="J550"/>
  <c r="BK545"/>
  <c r="J539"/>
  <c r="J537"/>
  <c r="BK529"/>
  <c r="J525"/>
  <c r="J520"/>
  <c r="BK516"/>
  <c r="BK510"/>
  <c r="BK505"/>
  <c r="J499"/>
  <c r="BK495"/>
  <c r="J490"/>
  <c r="BK485"/>
  <c r="BK478"/>
  <c r="J472"/>
  <c r="J467"/>
  <c r="BK461"/>
  <c r="J456"/>
  <c r="BK450"/>
  <c r="BK444"/>
  <c r="BK440"/>
  <c r="BK434"/>
  <c r="J428"/>
  <c r="J423"/>
  <c r="BK419"/>
  <c r="J415"/>
  <c r="BK410"/>
  <c r="J405"/>
  <c r="BK402"/>
  <c r="BK394"/>
  <c r="J390"/>
  <c r="BK386"/>
  <c r="BK383"/>
  <c r="J378"/>
  <c r="J371"/>
  <c r="BK365"/>
  <c r="BK359"/>
  <c r="BK354"/>
  <c r="J348"/>
  <c r="BK342"/>
  <c r="J337"/>
  <c r="BK331"/>
  <c r="J325"/>
  <c r="BK316"/>
  <c r="J310"/>
  <c r="BK306"/>
  <c r="J300"/>
  <c r="BK296"/>
  <c r="BK290"/>
  <c r="BK284"/>
  <c r="J274"/>
  <c r="BK267"/>
  <c r="J258"/>
  <c r="BK252"/>
  <c r="J246"/>
  <c r="BK240"/>
  <c r="J234"/>
  <c r="BK230"/>
  <c r="J224"/>
  <c r="BK218"/>
  <c r="J212"/>
  <c r="J206"/>
  <c r="J197"/>
  <c r="J191"/>
  <c r="J185"/>
  <c r="J183"/>
  <c r="BK174"/>
  <c r="J167"/>
  <c r="BK161"/>
  <c r="BK153"/>
  <c r="BK150"/>
  <c r="BK148"/>
  <c r="J144"/>
  <c r="J138"/>
  <c r="J130"/>
  <c r="J126"/>
  <c i="2" r="F37"/>
  <c i="1" r="BD55"/>
  <c i="2" r="F36"/>
  <c i="1" r="BC55"/>
  <c i="3" l="1" r="P123"/>
  <c r="T123"/>
  <c r="P160"/>
  <c r="T160"/>
  <c r="BK176"/>
  <c r="J176"/>
  <c r="J70"/>
  <c r="R176"/>
  <c r="BK199"/>
  <c r="J199"/>
  <c r="J71"/>
  <c r="BK205"/>
  <c r="J205"/>
  <c r="J72"/>
  <c r="T205"/>
  <c r="P253"/>
  <c r="T253"/>
  <c r="BK266"/>
  <c r="P266"/>
  <c r="R266"/>
  <c r="T266"/>
  <c r="P271"/>
  <c r="T271"/>
  <c r="P318"/>
  <c r="BK375"/>
  <c r="J375"/>
  <c r="J79"/>
  <c r="R542"/>
  <c r="BK123"/>
  <c r="J123"/>
  <c r="J65"/>
  <c r="R123"/>
  <c r="BK160"/>
  <c r="J160"/>
  <c r="J67"/>
  <c r="R160"/>
  <c r="P176"/>
  <c r="T176"/>
  <c r="P199"/>
  <c r="R199"/>
  <c r="T199"/>
  <c r="P205"/>
  <c r="R205"/>
  <c r="BK253"/>
  <c r="J253"/>
  <c r="J73"/>
  <c r="R253"/>
  <c r="BK271"/>
  <c r="J271"/>
  <c r="J77"/>
  <c r="R271"/>
  <c r="BK318"/>
  <c r="J318"/>
  <c r="J78"/>
  <c r="R318"/>
  <c r="T318"/>
  <c r="P375"/>
  <c r="R375"/>
  <c r="T375"/>
  <c r="BK436"/>
  <c r="J436"/>
  <c r="J80"/>
  <c r="P436"/>
  <c r="R436"/>
  <c r="T436"/>
  <c r="BK449"/>
  <c r="J449"/>
  <c r="J81"/>
  <c r="P449"/>
  <c r="R449"/>
  <c r="T449"/>
  <c r="BK469"/>
  <c r="J469"/>
  <c r="J82"/>
  <c r="P469"/>
  <c r="R469"/>
  <c r="T469"/>
  <c r="BK480"/>
  <c r="J480"/>
  <c r="J83"/>
  <c r="P480"/>
  <c r="R480"/>
  <c r="T480"/>
  <c r="BK492"/>
  <c r="J492"/>
  <c r="J84"/>
  <c r="P492"/>
  <c r="R492"/>
  <c r="T492"/>
  <c r="BK536"/>
  <c r="J536"/>
  <c r="J85"/>
  <c r="P536"/>
  <c r="R536"/>
  <c r="T536"/>
  <c r="BK542"/>
  <c r="J542"/>
  <c r="J86"/>
  <c r="P542"/>
  <c r="T542"/>
  <c r="BK566"/>
  <c r="J566"/>
  <c r="J87"/>
  <c r="P566"/>
  <c r="R566"/>
  <c r="T566"/>
  <c r="BK584"/>
  <c r="J584"/>
  <c r="J88"/>
  <c r="P584"/>
  <c r="R584"/>
  <c r="T584"/>
  <c r="BK590"/>
  <c r="J590"/>
  <c r="J89"/>
  <c r="P590"/>
  <c r="R590"/>
  <c r="T590"/>
  <c r="BK618"/>
  <c r="J618"/>
  <c r="J90"/>
  <c r="P618"/>
  <c r="R618"/>
  <c r="T618"/>
  <c r="BK662"/>
  <c r="J662"/>
  <c r="J91"/>
  <c r="P662"/>
  <c r="R662"/>
  <c r="T662"/>
  <c r="BK669"/>
  <c r="J669"/>
  <c r="J92"/>
  <c r="P669"/>
  <c r="R669"/>
  <c r="T669"/>
  <c i="4" r="P89"/>
  <c r="P88"/>
  <c r="P87"/>
  <c i="1" r="AU58"/>
  <c i="4" r="R89"/>
  <c r="R88"/>
  <c r="R87"/>
  <c i="5" r="R119"/>
  <c r="P129"/>
  <c r="BK149"/>
  <c r="J149"/>
  <c r="J68"/>
  <c r="R149"/>
  <c r="P189"/>
  <c r="P202"/>
  <c r="P237"/>
  <c r="R484"/>
  <c r="BK119"/>
  <c r="T119"/>
  <c r="R129"/>
  <c r="BK144"/>
  <c r="J144"/>
  <c r="J67"/>
  <c r="P144"/>
  <c r="R144"/>
  <c r="T149"/>
  <c r="R189"/>
  <c r="R202"/>
  <c r="T202"/>
  <c r="R237"/>
  <c r="BK281"/>
  <c r="J281"/>
  <c r="J74"/>
  <c r="R281"/>
  <c r="BK340"/>
  <c r="J340"/>
  <c r="J75"/>
  <c r="R340"/>
  <c r="BK353"/>
  <c r="J353"/>
  <c r="J76"/>
  <c r="R353"/>
  <c r="BK371"/>
  <c r="J371"/>
  <c r="J77"/>
  <c r="R371"/>
  <c r="T371"/>
  <c r="P382"/>
  <c r="T382"/>
  <c r="P394"/>
  <c r="T394"/>
  <c r="P438"/>
  <c r="R438"/>
  <c r="BK444"/>
  <c r="J444"/>
  <c r="J81"/>
  <c r="R444"/>
  <c r="BK466"/>
  <c r="J466"/>
  <c r="J82"/>
  <c r="R466"/>
  <c r="BK484"/>
  <c r="J484"/>
  <c r="J83"/>
  <c r="T484"/>
  <c r="P490"/>
  <c r="T490"/>
  <c r="P518"/>
  <c r="R518"/>
  <c r="BK524"/>
  <c r="J524"/>
  <c r="J86"/>
  <c r="R524"/>
  <c r="BK568"/>
  <c r="J568"/>
  <c r="J87"/>
  <c r="R568"/>
  <c r="T568"/>
  <c r="P575"/>
  <c r="R575"/>
  <c i="6" r="P89"/>
  <c r="P88"/>
  <c r="P87"/>
  <c i="1" r="AU60"/>
  <c i="6" r="R89"/>
  <c r="R88"/>
  <c r="R87"/>
  <c i="4" r="BK89"/>
  <c r="J89"/>
  <c r="J65"/>
  <c r="T89"/>
  <c r="T88"/>
  <c r="T87"/>
  <c i="5" r="P119"/>
  <c r="BK129"/>
  <c r="J129"/>
  <c r="J66"/>
  <c r="T129"/>
  <c r="T144"/>
  <c r="P149"/>
  <c r="BK189"/>
  <c r="J189"/>
  <c r="J69"/>
  <c r="T189"/>
  <c r="BK202"/>
  <c r="J202"/>
  <c r="J72"/>
  <c r="BK237"/>
  <c r="J237"/>
  <c r="J73"/>
  <c r="T237"/>
  <c r="P281"/>
  <c r="T281"/>
  <c r="P340"/>
  <c r="T340"/>
  <c r="P353"/>
  <c r="T353"/>
  <c r="P371"/>
  <c r="BK382"/>
  <c r="J382"/>
  <c r="J78"/>
  <c r="R382"/>
  <c r="BK394"/>
  <c r="J394"/>
  <c r="J79"/>
  <c r="R394"/>
  <c r="BK438"/>
  <c r="J438"/>
  <c r="J80"/>
  <c r="T438"/>
  <c r="P444"/>
  <c r="T444"/>
  <c r="P466"/>
  <c r="T466"/>
  <c r="P484"/>
  <c r="BK490"/>
  <c r="J490"/>
  <c r="J84"/>
  <c r="R490"/>
  <c r="BK518"/>
  <c r="J518"/>
  <c r="J85"/>
  <c r="T518"/>
  <c r="P524"/>
  <c r="T524"/>
  <c r="P568"/>
  <c r="BK575"/>
  <c r="J575"/>
  <c r="J88"/>
  <c r="T575"/>
  <c i="6" r="BK89"/>
  <c r="J89"/>
  <c r="J65"/>
  <c r="T89"/>
  <c r="T88"/>
  <c r="T87"/>
  <c i="2" r="E48"/>
  <c r="F55"/>
  <c r="J55"/>
  <c r="J75"/>
  <c r="J77"/>
  <c r="BE84"/>
  <c i="3" r="F59"/>
  <c r="E109"/>
  <c r="J115"/>
  <c r="BE138"/>
  <c r="BE144"/>
  <c r="BE150"/>
  <c r="BE156"/>
  <c r="BE158"/>
  <c r="BE163"/>
  <c r="BE168"/>
  <c r="BE181"/>
  <c r="BE183"/>
  <c r="BE185"/>
  <c r="BE197"/>
  <c r="BE200"/>
  <c r="BE203"/>
  <c r="BE206"/>
  <c r="BE208"/>
  <c r="BE212"/>
  <c r="BE216"/>
  <c r="BE218"/>
  <c r="BE220"/>
  <c r="BE228"/>
  <c r="BE232"/>
  <c r="BE234"/>
  <c r="BE236"/>
  <c r="BE244"/>
  <c r="BE246"/>
  <c r="BE248"/>
  <c r="BE250"/>
  <c r="BE252"/>
  <c r="BE260"/>
  <c r="BE263"/>
  <c r="BE269"/>
  <c r="BE274"/>
  <c r="BE276"/>
  <c r="BE286"/>
  <c r="BE288"/>
  <c r="BE294"/>
  <c r="BE298"/>
  <c r="BE302"/>
  <c r="BE306"/>
  <c r="BE314"/>
  <c r="BE321"/>
  <c r="BE329"/>
  <c r="BE331"/>
  <c r="BE339"/>
  <c r="BE341"/>
  <c r="BE344"/>
  <c r="BE350"/>
  <c r="BE363"/>
  <c r="BE367"/>
  <c r="BE380"/>
  <c r="BE381"/>
  <c r="BE385"/>
  <c r="BE387"/>
  <c r="BE392"/>
  <c r="BE396"/>
  <c r="BE400"/>
  <c r="BE405"/>
  <c r="BE408"/>
  <c r="BE410"/>
  <c r="BE416"/>
  <c r="BE417"/>
  <c r="BE419"/>
  <c r="BE421"/>
  <c r="BE423"/>
  <c r="BE430"/>
  <c r="BE432"/>
  <c r="BE439"/>
  <c r="BE442"/>
  <c r="BE444"/>
  <c r="BE454"/>
  <c r="BE461"/>
  <c r="BE463"/>
  <c r="BE467"/>
  <c r="BE474"/>
  <c r="BE476"/>
  <c r="BE483"/>
  <c r="BE485"/>
  <c r="BE490"/>
  <c r="BE493"/>
  <c r="BE499"/>
  <c r="BE502"/>
  <c r="BE504"/>
  <c r="BE508"/>
  <c r="BE510"/>
  <c r="BE516"/>
  <c r="BE527"/>
  <c r="BE531"/>
  <c r="BE532"/>
  <c r="BE534"/>
  <c r="BE537"/>
  <c r="BE539"/>
  <c r="BE540"/>
  <c r="BE550"/>
  <c r="BE552"/>
  <c r="BE554"/>
  <c r="BE562"/>
  <c r="BE576"/>
  <c r="BE579"/>
  <c r="BE580"/>
  <c r="BE582"/>
  <c r="BE585"/>
  <c r="BE588"/>
  <c r="BE593"/>
  <c r="BE599"/>
  <c r="BE601"/>
  <c r="BE604"/>
  <c r="BE606"/>
  <c r="BE612"/>
  <c r="BE621"/>
  <c r="BE627"/>
  <c r="BE636"/>
  <c r="BE639"/>
  <c r="BE644"/>
  <c r="BE646"/>
  <c r="BE647"/>
  <c r="BE649"/>
  <c r="BE650"/>
  <c r="BE652"/>
  <c r="BE654"/>
  <c r="BE656"/>
  <c r="BE660"/>
  <c r="BE665"/>
  <c r="BE667"/>
  <c r="BE675"/>
  <c r="BE680"/>
  <c r="BE681"/>
  <c r="BE685"/>
  <c r="BE688"/>
  <c r="BE692"/>
  <c r="BE695"/>
  <c r="BE698"/>
  <c r="BE701"/>
  <c r="BE704"/>
  <c i="2" r="BK83"/>
  <c r="J83"/>
  <c r="J61"/>
  <c i="3" r="J59"/>
  <c r="BE124"/>
  <c r="BE126"/>
  <c r="BE128"/>
  <c r="BE130"/>
  <c r="BE132"/>
  <c r="BE134"/>
  <c r="BE136"/>
  <c r="BE140"/>
  <c r="BE142"/>
  <c r="BE146"/>
  <c r="BE148"/>
  <c r="BE151"/>
  <c r="BE153"/>
  <c r="BE154"/>
  <c r="BE161"/>
  <c r="BE165"/>
  <c r="BE167"/>
  <c r="BE171"/>
  <c r="BE174"/>
  <c r="BE177"/>
  <c r="BE179"/>
  <c r="BE187"/>
  <c r="BE189"/>
  <c r="BE191"/>
  <c r="BE193"/>
  <c r="BE195"/>
  <c r="BE202"/>
  <c r="BE210"/>
  <c r="BE214"/>
  <c r="BE222"/>
  <c r="BE224"/>
  <c r="BE226"/>
  <c r="BE230"/>
  <c r="BE238"/>
  <c r="BE240"/>
  <c r="BE242"/>
  <c r="BE254"/>
  <c r="BE256"/>
  <c r="BE258"/>
  <c r="BE267"/>
  <c r="BE272"/>
  <c r="BE278"/>
  <c r="BE280"/>
  <c r="BE282"/>
  <c r="BE284"/>
  <c r="BE290"/>
  <c r="BE292"/>
  <c r="BE296"/>
  <c r="BE299"/>
  <c r="BE300"/>
  <c r="BE304"/>
  <c r="BE308"/>
  <c r="BE310"/>
  <c r="BE312"/>
  <c r="BE316"/>
  <c r="BE319"/>
  <c r="BE323"/>
  <c r="BE325"/>
  <c r="BE327"/>
  <c r="BE333"/>
  <c r="BE335"/>
  <c r="BE337"/>
  <c r="BE342"/>
  <c r="BE346"/>
  <c r="BE348"/>
  <c r="BE352"/>
  <c r="BE354"/>
  <c r="BE356"/>
  <c r="BE358"/>
  <c r="BE359"/>
  <c r="BE361"/>
  <c r="BE365"/>
  <c r="BE369"/>
  <c r="BE371"/>
  <c r="BE373"/>
  <c r="BE376"/>
  <c r="BE378"/>
  <c r="BE383"/>
  <c r="BE384"/>
  <c r="BE386"/>
  <c r="BE388"/>
  <c r="BE390"/>
  <c r="BE391"/>
  <c r="BE394"/>
  <c r="BE398"/>
  <c r="BE402"/>
  <c r="BE404"/>
  <c r="BE407"/>
  <c r="BE411"/>
  <c r="BE413"/>
  <c r="BE415"/>
  <c r="BE420"/>
  <c r="BE425"/>
  <c r="BE427"/>
  <c r="BE428"/>
  <c r="BE434"/>
  <c r="BE437"/>
  <c r="BE440"/>
  <c r="BE446"/>
  <c r="BE447"/>
  <c r="BE450"/>
  <c r="BE452"/>
  <c r="BE456"/>
  <c r="BE458"/>
  <c r="BE460"/>
  <c r="BE465"/>
  <c r="BE470"/>
  <c r="BE472"/>
  <c r="BE478"/>
  <c r="BE481"/>
  <c r="BE486"/>
  <c r="BE488"/>
  <c r="BE495"/>
  <c r="BE496"/>
  <c r="BE498"/>
  <c r="BE501"/>
  <c r="BE505"/>
  <c r="BE507"/>
  <c r="BE512"/>
  <c r="BE514"/>
  <c r="BE518"/>
  <c r="BE519"/>
  <c r="BE520"/>
  <c r="BE522"/>
  <c r="BE524"/>
  <c r="BE525"/>
  <c r="BE529"/>
  <c r="BE543"/>
  <c r="BE545"/>
  <c r="BE546"/>
  <c r="BE548"/>
  <c r="BE555"/>
  <c r="BE557"/>
  <c r="BE559"/>
  <c r="BE561"/>
  <c r="BE564"/>
  <c r="BE567"/>
  <c r="BE569"/>
  <c r="BE571"/>
  <c r="BE572"/>
  <c r="BE573"/>
  <c r="BE574"/>
  <c r="BE575"/>
  <c r="BE577"/>
  <c r="BE578"/>
  <c r="BE581"/>
  <c r="BE586"/>
  <c r="BE591"/>
  <c r="BE595"/>
  <c r="BE597"/>
  <c r="BE602"/>
  <c r="BE608"/>
  <c r="BE610"/>
  <c r="BE614"/>
  <c r="BE616"/>
  <c r="BE619"/>
  <c r="BE623"/>
  <c r="BE625"/>
  <c r="BE629"/>
  <c r="BE631"/>
  <c r="BE633"/>
  <c r="BE634"/>
  <c r="BE637"/>
  <c r="BE641"/>
  <c r="BE642"/>
  <c r="BE658"/>
  <c r="BE663"/>
  <c r="BE670"/>
  <c r="BE672"/>
  <c r="BE674"/>
  <c r="BE677"/>
  <c r="BE678"/>
  <c r="BE683"/>
  <c r="BK157"/>
  <c r="J157"/>
  <c r="J66"/>
  <c r="BK170"/>
  <c r="J170"/>
  <c r="J68"/>
  <c r="BK173"/>
  <c r="J173"/>
  <c r="J69"/>
  <c r="BK262"/>
  <c r="J262"/>
  <c r="J74"/>
  <c r="BK687"/>
  <c r="J687"/>
  <c r="J93"/>
  <c r="BK691"/>
  <c r="J691"/>
  <c r="J95"/>
  <c r="BK694"/>
  <c r="J694"/>
  <c r="J96"/>
  <c r="BK697"/>
  <c r="J697"/>
  <c r="J97"/>
  <c r="BK700"/>
  <c r="J700"/>
  <c r="J98"/>
  <c r="BK703"/>
  <c r="J703"/>
  <c r="J99"/>
  <c i="4" r="E50"/>
  <c r="J56"/>
  <c r="F59"/>
  <c r="J59"/>
  <c r="BE90"/>
  <c r="BE92"/>
  <c r="BE94"/>
  <c r="BE95"/>
  <c r="BE97"/>
  <c i="5" r="BE150"/>
  <c r="BE152"/>
  <c r="BE154"/>
  <c r="BE156"/>
  <c r="BE164"/>
  <c r="BE168"/>
  <c r="BE186"/>
  <c r="BE192"/>
  <c r="BE194"/>
  <c r="BE203"/>
  <c r="BE205"/>
  <c r="BE209"/>
  <c r="BE211"/>
  <c r="BE219"/>
  <c r="BE221"/>
  <c r="BE223"/>
  <c r="BE225"/>
  <c r="BE227"/>
  <c r="BE229"/>
  <c r="BE233"/>
  <c r="BE235"/>
  <c r="BE240"/>
  <c r="BE246"/>
  <c r="BE250"/>
  <c r="BE252"/>
  <c r="BE265"/>
  <c r="BE269"/>
  <c r="BE273"/>
  <c r="BE275"/>
  <c r="BE284"/>
  <c r="BE292"/>
  <c r="BE294"/>
  <c r="BE296"/>
  <c r="BE298"/>
  <c r="BE300"/>
  <c r="BE304"/>
  <c r="BE306"/>
  <c r="BE308"/>
  <c r="BE319"/>
  <c r="BE322"/>
  <c r="BE323"/>
  <c r="BE325"/>
  <c r="BE331"/>
  <c r="BE338"/>
  <c r="BE341"/>
  <c r="BE344"/>
  <c r="BE346"/>
  <c r="BE351"/>
  <c r="BE362"/>
  <c r="BE364"/>
  <c r="BE372"/>
  <c r="BE374"/>
  <c r="BE376"/>
  <c r="BE378"/>
  <c r="BE398"/>
  <c r="BE400"/>
  <c r="BE409"/>
  <c r="BE410"/>
  <c r="BE416"/>
  <c r="BE422"/>
  <c r="BE424"/>
  <c r="BE436"/>
  <c r="BE439"/>
  <c r="BE459"/>
  <c r="BE467"/>
  <c r="BE475"/>
  <c r="BE479"/>
  <c r="BE481"/>
  <c r="BE488"/>
  <c r="BE495"/>
  <c r="BE506"/>
  <c r="BE521"/>
  <c r="BE525"/>
  <c r="J56"/>
  <c r="F59"/>
  <c r="E105"/>
  <c r="BE120"/>
  <c r="BE122"/>
  <c r="BE124"/>
  <c r="BE134"/>
  <c r="BE136"/>
  <c r="BE140"/>
  <c r="BE142"/>
  <c r="BE145"/>
  <c r="BE148"/>
  <c r="BE160"/>
  <c r="BE162"/>
  <c r="BE166"/>
  <c r="BE174"/>
  <c r="BE180"/>
  <c r="BE184"/>
  <c r="BE190"/>
  <c r="BE207"/>
  <c r="BE213"/>
  <c r="BE215"/>
  <c r="BE217"/>
  <c r="BE244"/>
  <c r="BE248"/>
  <c r="BE259"/>
  <c r="BE261"/>
  <c r="BE263"/>
  <c r="BE277"/>
  <c r="BE279"/>
  <c r="BE282"/>
  <c r="BE287"/>
  <c r="BE289"/>
  <c r="BE290"/>
  <c r="BE291"/>
  <c r="BE293"/>
  <c r="BE302"/>
  <c r="BE310"/>
  <c r="BE314"/>
  <c r="BE316"/>
  <c r="BE327"/>
  <c r="BE333"/>
  <c r="BE334"/>
  <c r="BE336"/>
  <c r="BE343"/>
  <c r="BE348"/>
  <c r="BE350"/>
  <c r="BE360"/>
  <c r="BE365"/>
  <c r="BE367"/>
  <c r="BE369"/>
  <c r="BE383"/>
  <c r="BE385"/>
  <c r="BE387"/>
  <c r="BE390"/>
  <c r="BE392"/>
  <c r="BE395"/>
  <c r="BE397"/>
  <c r="BE401"/>
  <c r="BE404"/>
  <c r="BE406"/>
  <c r="BE412"/>
  <c r="BE414"/>
  <c r="BE418"/>
  <c r="BE420"/>
  <c r="BE429"/>
  <c r="BE433"/>
  <c r="BE434"/>
  <c r="BE442"/>
  <c r="BE445"/>
  <c r="BE447"/>
  <c r="BE452"/>
  <c r="BE454"/>
  <c r="BE462"/>
  <c r="BE464"/>
  <c r="BE472"/>
  <c r="BE474"/>
  <c r="BE476"/>
  <c r="BE477"/>
  <c r="BE478"/>
  <c r="BE482"/>
  <c r="BE486"/>
  <c r="BE497"/>
  <c r="BE499"/>
  <c r="BE501"/>
  <c r="BE508"/>
  <c r="BE516"/>
  <c r="BE519"/>
  <c r="BE522"/>
  <c r="BE531"/>
  <c r="BE542"/>
  <c r="BE543"/>
  <c r="BE545"/>
  <c r="BE550"/>
  <c r="BE553"/>
  <c r="BE555"/>
  <c r="BE558"/>
  <c r="BE562"/>
  <c r="BE566"/>
  <c r="BE571"/>
  <c r="BE583"/>
  <c r="BE589"/>
  <c r="BE591"/>
  <c r="BE594"/>
  <c r="BE604"/>
  <c r="BK198"/>
  <c r="J198"/>
  <c r="J70"/>
  <c r="BE573"/>
  <c r="BE576"/>
  <c r="BE578"/>
  <c r="BE584"/>
  <c r="BE586"/>
  <c r="BE587"/>
  <c r="BE598"/>
  <c r="BE601"/>
  <c r="BE607"/>
  <c r="BE610"/>
  <c r="BK593"/>
  <c r="J593"/>
  <c r="J89"/>
  <c r="BK597"/>
  <c r="BK606"/>
  <c r="J606"/>
  <c r="J94"/>
  <c r="BK609"/>
  <c r="J609"/>
  <c r="J95"/>
  <c i="6" r="E50"/>
  <c r="F59"/>
  <c r="J81"/>
  <c r="BE92"/>
  <c r="BE97"/>
  <c i="5" r="J59"/>
  <c r="BE126"/>
  <c r="BE127"/>
  <c r="BE130"/>
  <c r="BE132"/>
  <c r="BE138"/>
  <c r="BE147"/>
  <c r="BE158"/>
  <c r="BE170"/>
  <c r="BE172"/>
  <c r="BE176"/>
  <c r="BE178"/>
  <c r="BE182"/>
  <c r="BE188"/>
  <c r="BE196"/>
  <c r="BE199"/>
  <c r="BE231"/>
  <c r="BE238"/>
  <c r="BE242"/>
  <c r="BE254"/>
  <c r="BE256"/>
  <c r="BE257"/>
  <c r="BE267"/>
  <c r="BE271"/>
  <c r="BE286"/>
  <c r="BE297"/>
  <c r="BE311"/>
  <c r="BE313"/>
  <c r="BE317"/>
  <c r="BE321"/>
  <c r="BE326"/>
  <c r="BE329"/>
  <c r="BE354"/>
  <c r="BE356"/>
  <c r="BE358"/>
  <c r="BE380"/>
  <c r="BE388"/>
  <c r="BE403"/>
  <c r="BE407"/>
  <c r="BE421"/>
  <c r="BE426"/>
  <c r="BE427"/>
  <c r="BE431"/>
  <c r="BE441"/>
  <c r="BE448"/>
  <c r="BE450"/>
  <c r="BE455"/>
  <c r="BE457"/>
  <c r="BE461"/>
  <c r="BE469"/>
  <c r="BE471"/>
  <c r="BE473"/>
  <c r="BE480"/>
  <c r="BE485"/>
  <c r="BE491"/>
  <c r="BE493"/>
  <c r="BE502"/>
  <c r="BE504"/>
  <c r="BE510"/>
  <c r="BE512"/>
  <c r="BE514"/>
  <c r="BE527"/>
  <c r="BE529"/>
  <c r="BE533"/>
  <c r="BE535"/>
  <c r="BE537"/>
  <c r="BE539"/>
  <c r="BE540"/>
  <c r="BE547"/>
  <c r="BE548"/>
  <c r="BE552"/>
  <c r="BE556"/>
  <c r="BE560"/>
  <c r="BE564"/>
  <c r="BE569"/>
  <c r="BE580"/>
  <c r="BE581"/>
  <c r="BK600"/>
  <c r="J600"/>
  <c r="J92"/>
  <c r="BK603"/>
  <c r="J603"/>
  <c r="J93"/>
  <c i="6" r="J59"/>
  <c r="BE90"/>
  <c r="BE94"/>
  <c r="BE95"/>
  <c i="4" r="F36"/>
  <c i="1" r="BA58"/>
  <c i="5" r="F36"/>
  <c i="1" r="BA59"/>
  <c i="6" r="J36"/>
  <c i="1" r="AW60"/>
  <c i="6" r="F39"/>
  <c i="1" r="BD60"/>
  <c r="AS54"/>
  <c i="3" r="F39"/>
  <c i="1" r="BD57"/>
  <c i="3" r="F36"/>
  <c i="1" r="BA57"/>
  <c i="4" r="J36"/>
  <c i="1" r="AW58"/>
  <c i="6" r="F38"/>
  <c i="1" r="BC60"/>
  <c i="4" r="F37"/>
  <c i="1" r="BB58"/>
  <c i="4" r="F39"/>
  <c i="1" r="BD58"/>
  <c i="5" r="F37"/>
  <c i="1" r="BB59"/>
  <c i="3" r="J36"/>
  <c i="1" r="AW57"/>
  <c i="3" r="F37"/>
  <c i="1" r="BB57"/>
  <c i="3" r="F38"/>
  <c i="1" r="BC57"/>
  <c i="2" r="J33"/>
  <c i="1" r="AV55"/>
  <c r="AT55"/>
  <c i="5" r="F39"/>
  <c i="1" r="BD59"/>
  <c i="6" r="F37"/>
  <c i="1" r="BB60"/>
  <c i="4" r="F38"/>
  <c i="1" r="BC58"/>
  <c i="6" r="F36"/>
  <c i="1" r="BA60"/>
  <c i="5" r="J36"/>
  <c i="1" r="AW59"/>
  <c i="5" r="F38"/>
  <c i="1" r="BC59"/>
  <c i="2" r="F34"/>
  <c i="1" r="BA55"/>
  <c i="5" l="1" r="BK596"/>
  <c r="J596"/>
  <c r="J90"/>
  <c r="P118"/>
  <c r="T201"/>
  <c r="T118"/>
  <c r="BK118"/>
  <c i="3" r="R122"/>
  <c i="5" r="R118"/>
  <c i="3" r="T265"/>
  <c r="P265"/>
  <c r="T122"/>
  <c r="T121"/>
  <c i="5" r="R201"/>
  <c r="P201"/>
  <c i="3" r="R265"/>
  <c r="BK265"/>
  <c r="J265"/>
  <c r="J75"/>
  <c r="P122"/>
  <c r="P121"/>
  <c i="1" r="AU57"/>
  <c i="2" r="BK82"/>
  <c r="J82"/>
  <c r="J60"/>
  <c i="3" r="BK122"/>
  <c r="J266"/>
  <c r="J76"/>
  <c r="BK690"/>
  <c r="J690"/>
  <c r="J94"/>
  <c i="4" r="BK88"/>
  <c r="J88"/>
  <c r="J64"/>
  <c i="5" r="J119"/>
  <c r="J65"/>
  <c r="BK201"/>
  <c r="J201"/>
  <c r="J71"/>
  <c r="J597"/>
  <c r="J91"/>
  <c i="6" r="BK88"/>
  <c r="BK87"/>
  <c r="J87"/>
  <c r="J63"/>
  <c i="1" r="BD56"/>
  <c r="BC56"/>
  <c r="AY56"/>
  <c i="3" r="F35"/>
  <c i="1" r="AZ57"/>
  <c i="2" r="F33"/>
  <c i="1" r="AZ55"/>
  <c i="5" r="J35"/>
  <c i="1" r="AV59"/>
  <c r="AT59"/>
  <c i="6" r="J35"/>
  <c i="1" r="AV60"/>
  <c r="AT60"/>
  <c r="BB56"/>
  <c r="AX56"/>
  <c i="3" r="J35"/>
  <c i="1" r="AV57"/>
  <c r="AT57"/>
  <c r="BA56"/>
  <c r="AW56"/>
  <c i="4" r="J35"/>
  <c i="1" r="AV58"/>
  <c r="AT58"/>
  <c i="6" r="F35"/>
  <c i="1" r="AZ60"/>
  <c i="5" r="F35"/>
  <c i="1" r="AZ59"/>
  <c i="4" r="F35"/>
  <c i="1" r="AZ58"/>
  <c i="5" l="1" r="BK117"/>
  <c r="J117"/>
  <c r="J63"/>
  <c r="R117"/>
  <c i="3" r="BK121"/>
  <c r="J121"/>
  <c r="J63"/>
  <c r="R121"/>
  <c i="5" r="T117"/>
  <c r="P117"/>
  <c i="1" r="AU59"/>
  <c i="3" r="J122"/>
  <c r="J64"/>
  <c i="2" r="BK81"/>
  <c r="J81"/>
  <c r="J59"/>
  <c i="4" r="BK87"/>
  <c r="J87"/>
  <c r="J63"/>
  <c i="5" r="J118"/>
  <c r="J64"/>
  <c i="6" r="J88"/>
  <c r="J64"/>
  <c i="1" r="BD54"/>
  <c r="W33"/>
  <c r="AZ56"/>
  <c r="AV56"/>
  <c r="AT56"/>
  <c r="BA54"/>
  <c r="W30"/>
  <c r="BC54"/>
  <c r="W32"/>
  <c r="AU56"/>
  <c r="AU54"/>
  <c r="BB54"/>
  <c r="AX54"/>
  <c i="6" r="J32"/>
  <c i="1" r="AG60"/>
  <c r="AN60"/>
  <c i="6" l="1" r="J41"/>
  <c i="1" r="AZ54"/>
  <c r="AV54"/>
  <c r="AK29"/>
  <c r="AY54"/>
  <c r="W31"/>
  <c i="5" r="J32"/>
  <c i="1" r="AG59"/>
  <c r="AN59"/>
  <c r="AW54"/>
  <c r="AK30"/>
  <c i="3" r="J32"/>
  <c i="1" r="AG57"/>
  <c r="AN57"/>
  <c i="4" r="J32"/>
  <c i="1" r="AG58"/>
  <c r="AN58"/>
  <c i="2" r="J30"/>
  <c i="1" r="AG55"/>
  <c r="AN55"/>
  <c i="3" l="1" r="J41"/>
  <c i="2" r="J39"/>
  <c i="4" r="J41"/>
  <c i="5" r="J41"/>
  <c i="1" r="AT54"/>
  <c r="W29"/>
  <c r="AG56"/>
  <c r="AN56"/>
  <c l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<sst xmlns="http://schemas.openxmlformats.org/spreadsheetml/2006/main">
  <si>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</si>
  <si>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</si>
  <si>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</si>
  <si>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</si>
  <si>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</si>
  <si>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{8d1ac8a7-cef0-415a-ad0e-5b8dc0141d4c}</t>
  </si>
  <si>
    <t>0,1</t>
  </si>
  <si>
    <t>21</t>
  </si>
  <si>
    <t>0,01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</si>
  <si>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</si>
  <si>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</si>
  <si>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</si>
  <si>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</si>
  <si>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</si>
  <si>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</si>
  <si>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MS_Vyhlidka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</si>
  <si>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</si>
  <si>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</si>
  <si>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MŠ Vyhlídka Valašské Meziříčí - Rekonstrukce koupelen</t>
  </si>
  <si>
    <t>KSO:</t>
  </si>
  <si>
    <t/>
  </si>
  <si>
    <t>CC-CZ:</t>
  </si>
  <si>
    <t>Místo:</t>
  </si>
  <si>
    <t>Valašské Meziříčí</t>
  </si>
  <si>
    <t>Datum:</t>
  </si>
  <si>
    <t>2. 12. 2024</t>
  </si>
  <si>
    <t>Zadavatel:</t>
  </si>
  <si>
    <t>IČ:</t>
  </si>
  <si>
    <t>00304387</t>
  </si>
  <si>
    <t>Město Valašské Meziříčí</t>
  </si>
  <si>
    <t>DIČ:</t>
  </si>
  <si>
    <t>CZ00304387</t>
  </si>
  <si>
    <t>Účastník:</t>
  </si>
  <si>
    <t>Vyplň údaj</t>
  </si>
  <si>
    <t>Projektant:</t>
  </si>
  <si>
    <t>Klára Trefilová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</si>
  <si>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</si>
  <si>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</si>
  <si>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</si>
  <si>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</si>
  <si>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</si>
  <si>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</si>
  <si>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</si>
  <si>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</si>
  <si>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</si>
  <si>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</si>
  <si>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</si>
  <si>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</si>
  <si>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</si>
  <si>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</si>
  <si>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</si>
  <si>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</si>
  <si>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</si>
  <si>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</si>
  <si>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</si>
  <si>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</si>
  <si>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</si>
  <si>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</si>
  <si>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</si>
  <si>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</si>
  <si>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</si>
  <si>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</si>
  <si>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</si>
  <si>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</si>
  <si>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</si>
  <si>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</si>
  <si>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</si>
  <si>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</si>
  <si>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</si>
  <si>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</si>
  <si>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</si>
  <si>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</si>
  <si>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</si>
  <si>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</si>
  <si>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</si>
  <si>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</si>
  <si>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</si>
  <si>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</si>
  <si>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</si>
  <si>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</si>
  <si>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02_c_HB</t>
  </si>
  <si>
    <t>Oprava el. osvětlení - Pavilon A</t>
  </si>
  <si>
    <t>STA</t>
  </si>
  <si>
    <t>1</t>
  </si>
  <si>
    <t>{4cbfa6ef-3beb-4794-a412-a2f0716ffeb0}</t>
  </si>
  <si>
    <t>2</t>
  </si>
  <si>
    <t>02_a_HB</t>
  </si>
  <si>
    <t>Horní budova (vlevo)</t>
  </si>
  <si>
    <t>{41795486-9923-488b-ba68-5396265293b4}</t>
  </si>
  <si>
    <t>05</t>
  </si>
  <si>
    <t>Sociální zázemí Skřítci (1.NP vlevo)</t>
  </si>
  <si>
    <t>Soupis</t>
  </si>
  <si>
    <t>{6839cc5a-87f0-442d-9a9e-f51538893e83}</t>
  </si>
  <si>
    <t>05a</t>
  </si>
  <si>
    <t>Šatna Skřítci + Motýlci - kazetový podhled</t>
  </si>
  <si>
    <t>{c063266a-36ca-4199-b70c-a5c4d6ae4629}</t>
  </si>
  <si>
    <t>06</t>
  </si>
  <si>
    <t>Sociální zázemí Barvínci (2.NP vlevo)</t>
  </si>
  <si>
    <t>{14569210-774c-44db-97a7-c1b82ae82b33}</t>
  </si>
  <si>
    <t>06a</t>
  </si>
  <si>
    <t>Šatna Barvínci + Sluníčka - kazetový podhled</t>
  </si>
  <si>
    <t>{f49e3ee3-165c-497f-b6ad-83ad3baaa2ea}</t>
  </si>
  <si>
    <t>KRYCÍ LIST SOUPISU PRACÍ</t>
  </si>
  <si>
    <t>Objekt:</t>
  </si>
  <si>
    <t>02_c_HB - Oprava el. osvětlení - Pavilon A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</si>
  <si>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</si>
  <si>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</si>
  <si>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</si>
  <si>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</si>
  <si>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</si>
  <si>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741 - Elektroinstalace - silnoproud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</si>
  <si>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</si>
  <si>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</si>
  <si>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</si>
  <si>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</si>
  <si>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</si>
  <si>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</si>
  <si>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</si>
  <si>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</si>
  <si>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</si>
  <si>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</si>
  <si>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</si>
  <si>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</si>
  <si>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</si>
  <si>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</si>
  <si>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</si>
  <si>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</si>
  <si>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</si>
  <si>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</si>
  <si>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</si>
  <si>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741120-01</t>
  </si>
  <si>
    <t>Elektroinstalace - viz samostatná příloha_Oprava el. osvětlení MŠ Vyhlídka, pavilon A</t>
  </si>
  <si>
    <t>soubor</t>
  </si>
  <si>
    <t>16</t>
  </si>
  <si>
    <t>-40501855</t>
  </si>
  <si>
    <t>02_a_HB - Horní budova (vlevo)</t>
  </si>
  <si>
    <t>Soupis:</t>
  </si>
  <si>
    <t>05 - Sociální zázemí Skřítci (1.NP vlevo)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</si>
  <si>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</si>
  <si>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</si>
  <si>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</si>
  <si>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</si>
  <si>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</si>
  <si>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</si>
  <si>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</si>
  <si>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</si>
  <si>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</si>
  <si>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</si>
  <si>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</si>
  <si>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</si>
  <si>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</si>
  <si>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</si>
  <si>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</si>
  <si>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</si>
  <si>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</si>
  <si>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</si>
  <si>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</si>
  <si>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761 - Konstrukce prosvětlovací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</si>
  <si>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</si>
  <si>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</si>
  <si>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</si>
  <si>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</si>
  <si>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</si>
  <si>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</si>
  <si>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</si>
  <si>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</si>
  <si>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</si>
  <si>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</si>
  <si>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</si>
  <si>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</si>
  <si>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</si>
  <si>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</si>
  <si>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>HSV</t>
  </si>
  <si>
    <t>Práce a dodávky HSV</t>
  </si>
  <si>
    <t>Zemní práce</t>
  </si>
  <si>
    <t>113106021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</si>
  <si>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betonových nebo kameninových dlaždic, desek nebo tvarovek</t>
  </si>
  <si>
    <t>m2</t>
  </si>
  <si>
    <t>CS ÚRS 2024 02</t>
  </si>
  <si>
    <t>4</t>
  </si>
  <si>
    <t>-1135554631</t>
  </si>
  <si>
    <t>Online PSC</t>
  </si>
  <si>
    <t>https://podminky.urs.cz/item/CS_URS_2024_02/113106021</t>
  </si>
  <si>
    <t>113107022</t>
  </si>
  <si>
    <t>Odstranění podkladů nebo krytů při překopech inženýrských sítí s přemístěním hmot na skládku ve vzdálenosti do 3 m nebo s naložením na dopravní prostředek ručně z kameniva hrubého drceného, o tl. vrstvy přes 100 do 200 mm</t>
  </si>
  <si>
    <t>-1300833824</t>
  </si>
  <si>
    <t>https://podminky.urs.cz/item/CS_URS_2024_02/113107022</t>
  </si>
  <si>
    <t>3</t>
  </si>
  <si>
    <t>119003227</t>
  </si>
  <si>
    <t>Pomocné konstrukce při zabezpečení výkopu svislé ocelové mobilní oplocení, výšky přes 1,5 do 2,2 m panely vyplněné dráty zřízení</t>
  </si>
  <si>
    <t>m</t>
  </si>
  <si>
    <t>-1367364202</t>
  </si>
  <si>
    <t>https://podminky.urs.cz/item/CS_URS_2024_02/119003227</t>
  </si>
  <si>
    <t>119003228</t>
  </si>
  <si>
    <t>Pomocné konstrukce při zabezpečení výkopu svislé ocelové mobilní oplocení, výšky přes 1,5 do 2,2 m panely vyplněné dráty odstranění</t>
  </si>
  <si>
    <t>321820430</t>
  </si>
  <si>
    <t>https://podminky.urs.cz/item/CS_URS_2024_02/119003228</t>
  </si>
  <si>
    <t>5</t>
  </si>
  <si>
    <t>131251100</t>
  </si>
  <si>
    <t>Hloubení nezapažených jam a zářezů strojně s urovnáním dna do předepsaného profilu a spádu v hornině třídy těžitelnosti I skupiny 3 do 20 m3</t>
  </si>
  <si>
    <t>m3</t>
  </si>
  <si>
    <t>1261279750</t>
  </si>
  <si>
    <t>https://podminky.urs.cz/item/CS_URS_2024_02/131251100</t>
  </si>
  <si>
    <t>6</t>
  </si>
  <si>
    <t>132251101</t>
  </si>
  <si>
    <t>Hloubení nezapažených rýh šířky do 800 mm strojně s urovnáním dna do předepsaného profilu a spádu v hornině třídy těžitelnosti I skupiny 3 do 20 m3</t>
  </si>
  <si>
    <t>-1738059518</t>
  </si>
  <si>
    <t>https://podminky.urs.cz/item/CS_URS_2024_02/132251101</t>
  </si>
  <si>
    <t>7</t>
  </si>
  <si>
    <t>139711111</t>
  </si>
  <si>
    <t>Vykopávka v uzavřených prostorech ručně v hornině třídy těžitelnosti I skupiny 1 až 3</t>
  </si>
  <si>
    <t>-635070402</t>
  </si>
  <si>
    <t>https://podminky.urs.cz/item/CS_URS_2024_02/139711111</t>
  </si>
  <si>
    <t>8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</si>
  <si>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</si>
  <si>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</si>
  <si>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1239196906</t>
  </si>
  <si>
    <t>https://podminky.urs.cz/item/CS_URS_2024_02/162211311</t>
  </si>
  <si>
    <t>9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</si>
  <si>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</si>
  <si>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</si>
  <si>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1083756968</t>
  </si>
  <si>
    <t>https://podminky.urs.cz/item/CS_URS_2024_02/162211319</t>
  </si>
  <si>
    <t>10</t>
  </si>
  <si>
    <t>171201231</t>
  </si>
  <si>
    <t>Poplatek za uložení stavebního odpadu na recyklační skládce (skládkovné) zeminy a kamení zatříděného do Katalogu odpadů pod kódem 17 05 04</t>
  </si>
  <si>
    <t>t</t>
  </si>
  <si>
    <t>-680947323</t>
  </si>
  <si>
    <t>https://podminky.urs.cz/item/CS_URS_2024_02/171201231</t>
  </si>
  <si>
    <t>11</t>
  </si>
  <si>
    <t>171251201</t>
  </si>
  <si>
    <t>Uložení sypaniny na skládky nebo meziskládky bez hutnění s upravením uložené sypaniny do předepsaného tvaru</t>
  </si>
  <si>
    <t>-2090956101</t>
  </si>
  <si>
    <t>https://podminky.urs.cz/item/CS_URS_2024_02/171251201</t>
  </si>
  <si>
    <t>174112101</t>
  </si>
  <si>
    <t>Zásyp sypaninou z jakékoliv horniny při překopech inženýrských sítí ručně objemu do 30 m3 s uložením výkopku ve vrstvách se zhutněním jam, šachet, rýh nebo kolem objektů v těchto vykopávkách</t>
  </si>
  <si>
    <t>-1591623614</t>
  </si>
  <si>
    <t>https://podminky.urs.cz/item/CS_URS_2024_02/174112101</t>
  </si>
  <si>
    <t>13</t>
  </si>
  <si>
    <t>174112102</t>
  </si>
  <si>
    <t>Zásyp sypaninou z jakékoliv horniny ručně objemu do 30 m3 s uložením výkopku ve vrstvách se zhutněním v uzavřených prostorách s urovnáním povrchu zásypu</t>
  </si>
  <si>
    <t>2012238142</t>
  </si>
  <si>
    <t>https://podminky.urs.cz/item/CS_URS_2024_02/174112102</t>
  </si>
  <si>
    <t>14</t>
  </si>
  <si>
    <t>M</t>
  </si>
  <si>
    <t>58343872</t>
  </si>
  <si>
    <t>kamenivo drcené hrubé frakce 8/16</t>
  </si>
  <si>
    <t>-1371948634</t>
  </si>
  <si>
    <t>15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</si>
  <si>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</si>
  <si>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</si>
  <si>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-888576984</t>
  </si>
  <si>
    <t>https://podminky.urs.cz/item/CS_URS_2024_02/175111101</t>
  </si>
  <si>
    <t>58337310</t>
  </si>
  <si>
    <t>štěrkopísek frakce 0/4</t>
  </si>
  <si>
    <t>-2095621432</t>
  </si>
  <si>
    <t>17</t>
  </si>
  <si>
    <t>181411131</t>
  </si>
  <si>
    <t>Založení trávníku na půdě předem připravené plochy do 1000 m2 výsevem včetně utažení parkového v rovině nebo na svahu do 1:5</t>
  </si>
  <si>
    <t>-822093802</t>
  </si>
  <si>
    <t>https://podminky.urs.cz/item/CS_URS_2024_02/181411131</t>
  </si>
  <si>
    <t>18</t>
  </si>
  <si>
    <t>00572410</t>
  </si>
  <si>
    <t>osivo směs travní parková</t>
  </si>
  <si>
    <t>kg</t>
  </si>
  <si>
    <t>130291646</t>
  </si>
  <si>
    <t>Zakládání</t>
  </si>
  <si>
    <t>19</t>
  </si>
  <si>
    <t>271542211</t>
  </si>
  <si>
    <t>Podsyp pod základové konstrukce se zhutněním a urovnáním povrchu ze štěrkodrtě netříděné</t>
  </si>
  <si>
    <t>1020809775</t>
  </si>
  <si>
    <t>https://podminky.urs.cz/item/CS_URS_2024_02/271542211</t>
  </si>
  <si>
    <t>Svislé a kompletní konstrukce</t>
  </si>
  <si>
    <t>20</t>
  </si>
  <si>
    <t>311272211</t>
  </si>
  <si>
    <t>Zdivo z pórobetonových tvárnic na tenké maltové lože, tl. zdiva 300 mm pevnost tvárnic do P2, objemová hmotnost do 450 kg/m3 hladkých</t>
  </si>
  <si>
    <t>1978469502</t>
  </si>
  <si>
    <t>https://podminky.urs.cz/item/CS_URS_2024_02/311272211</t>
  </si>
  <si>
    <t>311273955</t>
  </si>
  <si>
    <t>Založení pórobetonového zdiva na zakládací maltu, tlouštky zdiva 300 mm</t>
  </si>
  <si>
    <t>1231969772</t>
  </si>
  <si>
    <t>https://podminky.urs.cz/item/CS_URS_2024_02/311273955</t>
  </si>
  <si>
    <t>22</t>
  </si>
  <si>
    <t>340271021</t>
  </si>
  <si>
    <t>Zazdívka otvorů v příčkách nebo stěnách pórobetonovými tvárnicemi plochy přes 0,25 m2 do 1 m2, objemová hmotnost 500 kg/m3, tloušťka příčky 100 mm</t>
  </si>
  <si>
    <t>-1812379516</t>
  </si>
  <si>
    <t>https://podminky.urs.cz/item/CS_URS_2024_02/340271021</t>
  </si>
  <si>
    <t>23</t>
  </si>
  <si>
    <t>3462722-1</t>
  </si>
  <si>
    <t>Přizdívky z pórobetonových tvárnic objemová hmotnost do 500 kg/m3, na tenké maltové lože, tloušťka přizdívky 100 mm (obezdívka instalačního potrubí ve sloupu)</t>
  </si>
  <si>
    <t>985775893</t>
  </si>
  <si>
    <t>24</t>
  </si>
  <si>
    <t>346272256</t>
  </si>
  <si>
    <t>Přizdívky z pórobetonových tvárnic objemová hmotnost do 500 kg/m3, na tenké maltové lože, tloušťka přizdívky 150 mm</t>
  </si>
  <si>
    <t>1665082025</t>
  </si>
  <si>
    <t>https://podminky.urs.cz/item/CS_URS_2024_02/346272256</t>
  </si>
  <si>
    <t>Vodorovné konstrukce</t>
  </si>
  <si>
    <t>25</t>
  </si>
  <si>
    <t>451572111</t>
  </si>
  <si>
    <t>Lože pod potrubí, stoky a drobné objekty v otevřeném výkopu z kameniva drobného těženého 0 až 4 mm</t>
  </si>
  <si>
    <t>-764418483</t>
  </si>
  <si>
    <t>https://podminky.urs.cz/item/CS_URS_2024_02/451572111</t>
  </si>
  <si>
    <t>Komunikace pozemní</t>
  </si>
  <si>
    <t>26</t>
  </si>
  <si>
    <t>596811220</t>
  </si>
  <si>
    <t>Kladení dlažby z betonových nebo kameninových dlaždic komunikací pro pěší s vyplněním spár a se smetením přebytečného materiálu na vzdálenost do 3 m s ložem z kameniva těženého tl. do 30 mm velikosti dlaždic přes 0,09 m2 do 0,25 m2, pro plochy do 50 m2</t>
  </si>
  <si>
    <t>982228598</t>
  </si>
  <si>
    <t>https://podminky.urs.cz/item/CS_URS_2024_02/596811220</t>
  </si>
  <si>
    <t>Úpravy povrchů, podlahy a osazování výplní</t>
  </si>
  <si>
    <t>27</t>
  </si>
  <si>
    <t>612131121</t>
  </si>
  <si>
    <t>Podkladní a spojovací vrstva vnitřních omítaných ploch penetrace disperzní nanášená ručně stěn</t>
  </si>
  <si>
    <t>695193051</t>
  </si>
  <si>
    <t>https://podminky.urs.cz/item/CS_URS_2024_02/612131121</t>
  </si>
  <si>
    <t>28</t>
  </si>
  <si>
    <t>612311131</t>
  </si>
  <si>
    <t>Vápenný štuk vnitřních ploch tloušťky do 3 mm svislých konstrukcí stěn</t>
  </si>
  <si>
    <t>929272806</t>
  </si>
  <si>
    <t>https://podminky.urs.cz/item/CS_URS_2024_02/612311131</t>
  </si>
  <si>
    <t>29</t>
  </si>
  <si>
    <t>612315101</t>
  </si>
  <si>
    <t>Vápenná omítka rýh hrubá ve stěnách, šířky rýhy do 150 mm</t>
  </si>
  <si>
    <t>1478705511</t>
  </si>
  <si>
    <t>https://podminky.urs.cz/item/CS_URS_2024_02/612315101</t>
  </si>
  <si>
    <t>30</t>
  </si>
  <si>
    <t>612315203</t>
  </si>
  <si>
    <t>Vápenná omítka jednotlivých malých ploch hrubá na stěnách, plochy jednotlivě přes 0,25 do 1 m2</t>
  </si>
  <si>
    <t>kus</t>
  </si>
  <si>
    <t>-554693963</t>
  </si>
  <si>
    <t>https://podminky.urs.cz/item/CS_URS_2024_02/612315203</t>
  </si>
  <si>
    <t>31</t>
  </si>
  <si>
    <t>612315223</t>
  </si>
  <si>
    <t>Vápenná omítka jednotlivých malých ploch štuková dvouvrstvá na stěnách, plochy jednotlivě přes 0,25 do 1 m2</t>
  </si>
  <si>
    <t>1372989305</t>
  </si>
  <si>
    <t>https://podminky.urs.cz/item/CS_URS_2024_02/612315223</t>
  </si>
  <si>
    <t>32</t>
  </si>
  <si>
    <t>612315301</t>
  </si>
  <si>
    <t>Vápenná omítka ostění nebo nadpraží hladká</t>
  </si>
  <si>
    <t>648469839</t>
  </si>
  <si>
    <t>https://podminky.urs.cz/item/CS_URS_2024_02/612315301</t>
  </si>
  <si>
    <t>33</t>
  </si>
  <si>
    <t>622142001</t>
  </si>
  <si>
    <t>Pletivo vnějších ploch v ploše nebo pruzích, na plném podkladu sklovláknité vtlačené do tmelu stěn</t>
  </si>
  <si>
    <t>-2021586513</t>
  </si>
  <si>
    <t>https://podminky.urs.cz/item/CS_URS_2024_02/622142001</t>
  </si>
  <si>
    <t>34</t>
  </si>
  <si>
    <t>631312141</t>
  </si>
  <si>
    <t>Doplnění dosavadních mazanin prostým betonem s dodáním hmot, bez potěru, plochy jednotlivě rýh v dosavadních mazaninách</t>
  </si>
  <si>
    <t>CS ÚRS 2023 02</t>
  </si>
  <si>
    <t>-943600705</t>
  </si>
  <si>
    <t>https://podminky.urs.cz/item/CS_URS_2023_02/631312141</t>
  </si>
  <si>
    <t>35</t>
  </si>
  <si>
    <t>-1130093115</t>
  </si>
  <si>
    <t>36</t>
  </si>
  <si>
    <t>631362021</t>
  </si>
  <si>
    <t>Výztuž mazanin ze svařovaných sítí z drátů typu KARI</t>
  </si>
  <si>
    <t>CS ÚRS 2024 01</t>
  </si>
  <si>
    <t>-1517069180</t>
  </si>
  <si>
    <t>https://podminky.urs.cz/item/CS_URS_2024_01/631362021</t>
  </si>
  <si>
    <t>37</t>
  </si>
  <si>
    <t>632452411</t>
  </si>
  <si>
    <t>Doplnění cementového potěru na mazaninách a betonových podkladech (s dodáním hmot), hlazeného dřevěným nebo ocelovým hladítkem, plochy jednotlivě přes 1 m2 do 4 m2 a tl. do 10 mm</t>
  </si>
  <si>
    <t>-899944889</t>
  </si>
  <si>
    <t>https://podminky.urs.cz/item/CS_URS_2024_02/632452411</t>
  </si>
  <si>
    <t>Trubní vedení</t>
  </si>
  <si>
    <t>38</t>
  </si>
  <si>
    <t>877350330</t>
  </si>
  <si>
    <t>Montáž tvarovek na kanalizačním plastovém potrubí z PP nebo PVC-U hladkého plnostěnného spojek nebo redukcí DN 200</t>
  </si>
  <si>
    <t>-342228668</t>
  </si>
  <si>
    <t>https://podminky.urs.cz/item/CS_URS_2024_02/877350330</t>
  </si>
  <si>
    <t>39</t>
  </si>
  <si>
    <t>28611544</t>
  </si>
  <si>
    <t>přechod kanalizační PVC na kameninové hrdlo DN 200</t>
  </si>
  <si>
    <t>-1640120340</t>
  </si>
  <si>
    <t>40</t>
  </si>
  <si>
    <t>894811151</t>
  </si>
  <si>
    <t>Revizní šachta z tvrdého PVC v otevřeném výkopu typ přímý (DN šachty/DN trubního vedení) DN 400/200, odolnost vnějšímu tlaku 12,5 t, hloubka od 910 do 1280 mm vč. poklopu A15</t>
  </si>
  <si>
    <t>-332003577</t>
  </si>
  <si>
    <t>https://podminky.urs.cz/item/CS_URS_2024_02/894811151</t>
  </si>
  <si>
    <t>Ostatní konstrukce a práce, bourání</t>
  </si>
  <si>
    <t>41</t>
  </si>
  <si>
    <t>946112111</t>
  </si>
  <si>
    <t>Věže pojízdné trubkové nebo dílcové s maximálním zatížením podlahy do 200 kg/m2 šířky přes 0,9 do 1,6 m, délky do 3,2 m výšky do 1,5 m montáž</t>
  </si>
  <si>
    <t>-1570546492</t>
  </si>
  <si>
    <t>https://podminky.urs.cz/item/CS_URS_2024_02/946112111</t>
  </si>
  <si>
    <t>42</t>
  </si>
  <si>
    <t>946112211</t>
  </si>
  <si>
    <t>Věže pojízdné trubkové nebo dílcové s maximálním zatížením podlahy do 200 kg/m2 šířky přes 0,9 do 1,6 m, délky do 3,2 m výšky do 1,5 m příplatek k ceně za každý den použití</t>
  </si>
  <si>
    <t>1652667757</t>
  </si>
  <si>
    <t>https://podminky.urs.cz/item/CS_URS_2024_02/946112211</t>
  </si>
  <si>
    <t>43</t>
  </si>
  <si>
    <t>946112811</t>
  </si>
  <si>
    <t>Věže pojízdné trubkové nebo dílcové s maximálním zatížením podlahy do 200 kg/m2 šířky přes 0,9 do 1,6 m, délky do 3,2 m výšky do 1,5 m demontáž</t>
  </si>
  <si>
    <t>224632459</t>
  </si>
  <si>
    <t>https://podminky.urs.cz/item/CS_URS_2024_02/946112811</t>
  </si>
  <si>
    <t>44</t>
  </si>
  <si>
    <t>952901111</t>
  </si>
  <si>
    <t>Vyčištění budov nebo objektů před předáním do užívání budov bytové nebo občanské výstavby, světlé výšky podlaží do 4 m</t>
  </si>
  <si>
    <t>693816176</t>
  </si>
  <si>
    <t>https://podminky.urs.cz/item/CS_URS_2024_02/952901111</t>
  </si>
  <si>
    <t>45</t>
  </si>
  <si>
    <t>962031133</t>
  </si>
  <si>
    <t>Bourání příček nebo přizdívek z cihel pálených plných nebo dutých, tl. přes 100 do 150 mm</t>
  </si>
  <si>
    <t>-1125067709</t>
  </si>
  <si>
    <t>https://podminky.urs.cz/item/CS_URS_2024_02/962031133</t>
  </si>
  <si>
    <t>46</t>
  </si>
  <si>
    <t>965042141</t>
  </si>
  <si>
    <t>Bourání mazanin betonových nebo z litého asfaltu tl. do 100 mm, plochy přes 4 m2</t>
  </si>
  <si>
    <t>849798627</t>
  </si>
  <si>
    <t>https://podminky.urs.cz/item/CS_URS_2024_02/965042141</t>
  </si>
  <si>
    <t>47</t>
  </si>
  <si>
    <t>965042241</t>
  </si>
  <si>
    <t>Bourání mazanin betonových nebo z litého asfaltu tl. přes 100 mm, plochy přes 4 m2</t>
  </si>
  <si>
    <t>-858321018</t>
  </si>
  <si>
    <t>https://podminky.urs.cz/item/CS_URS_2024_02/965042241</t>
  </si>
  <si>
    <t>48</t>
  </si>
  <si>
    <t>965049112</t>
  </si>
  <si>
    <t>Bourání mazanin Příplatek k cenám za bourání mazanin betonových se svařovanou sítí, tl. přes 100 mm</t>
  </si>
  <si>
    <t>13874176</t>
  </si>
  <si>
    <t>https://podminky.urs.cz/item/CS_URS_2024_02/965049112</t>
  </si>
  <si>
    <t>49</t>
  </si>
  <si>
    <t>968062244</t>
  </si>
  <si>
    <t>Vybourání dřevěných rámů oken s křídly, dveřních zárubní, vrat, stěn, ostění nebo obkladů rámů oken s křídly jednoduchých, plochy do 1 m2</t>
  </si>
  <si>
    <t>2073649308</t>
  </si>
  <si>
    <t>https://podminky.urs.cz/item/CS_URS_2024_02/968062244</t>
  </si>
  <si>
    <t>50</t>
  </si>
  <si>
    <t>968062245</t>
  </si>
  <si>
    <t>Vybourání dřevěných rámů oken s křídly, dveřních zárubní, vrat, stěn, ostění nebo obkladů rámů oken s křídly jednoduchých, plochy do 2 m2</t>
  </si>
  <si>
    <t>-461599525</t>
  </si>
  <si>
    <t>https://podminky.urs.cz/item/CS_URS_2024_02/968062245</t>
  </si>
  <si>
    <t>51</t>
  </si>
  <si>
    <t>968072455</t>
  </si>
  <si>
    <t>Vybourání kovových rámů oken s křídly, dveřních zárubní, vrat, stěn, ostění nebo obkladů dveřních zárubní, plochy do 2 m2</t>
  </si>
  <si>
    <t>-1901964458</t>
  </si>
  <si>
    <t>https://podminky.urs.cz/item/CS_URS_2024_02/968072455</t>
  </si>
  <si>
    <t>52</t>
  </si>
  <si>
    <t>973031324</t>
  </si>
  <si>
    <t>Vysekání výklenků nebo kapes ve zdivu z cihel na maltu vápennou nebo vápenocementovou kapes, plochy do 0,10 m2, hl. do 150 mm</t>
  </si>
  <si>
    <t>750178624</t>
  </si>
  <si>
    <t>https://podminky.urs.cz/item/CS_URS_2024_02/973031324</t>
  </si>
  <si>
    <t>53</t>
  </si>
  <si>
    <t>974031121</t>
  </si>
  <si>
    <t>Vysekání rýh ve zdivu cihelném na maltu vápennou nebo vápenocementovou do hl. 30 mm a šířky do 30 mm</t>
  </si>
  <si>
    <t>-312507768</t>
  </si>
  <si>
    <t>https://podminky.urs.cz/item/CS_URS_2024_02/974031121</t>
  </si>
  <si>
    <t>54</t>
  </si>
  <si>
    <t>974031132</t>
  </si>
  <si>
    <t>Vysekání rýh ve zdivu cihelném na maltu vápennou nebo vápenocementovou do hl. 50 mm a šířky do 70 mm</t>
  </si>
  <si>
    <t>-2810418</t>
  </si>
  <si>
    <t>https://podminky.urs.cz/item/CS_URS_2024_02/974031132</t>
  </si>
  <si>
    <t>55</t>
  </si>
  <si>
    <t>974031133</t>
  </si>
  <si>
    <t>Vysekání rýh ve zdivu cihelném na maltu vápennou nebo vápenocementovou do hl. 50 mm a šířky do 100 mm</t>
  </si>
  <si>
    <t>1789866642</t>
  </si>
  <si>
    <t>https://podminky.urs.cz/item/CS_URS_2024_02/974031133</t>
  </si>
  <si>
    <t>56</t>
  </si>
  <si>
    <t>974031134</t>
  </si>
  <si>
    <t>Vysekání rýh ve zdivu cihelném na maltu vápennou nebo vápenocementovou do hl. 50 mm a šířky do 150 mm</t>
  </si>
  <si>
    <t>2031746348</t>
  </si>
  <si>
    <t>https://podminky.urs.cz/item/CS_URS_2024_02/974031134</t>
  </si>
  <si>
    <t>57</t>
  </si>
  <si>
    <t>974031142</t>
  </si>
  <si>
    <t>Vysekání rýh ve zdivu cihelném na maltu vápennou nebo vápenocementovou do hl. 70 mm a šířky do 70 mm</t>
  </si>
  <si>
    <t>-1504511622</t>
  </si>
  <si>
    <t>https://podminky.urs.cz/item/CS_URS_2024_02/974031142</t>
  </si>
  <si>
    <t>58</t>
  </si>
  <si>
    <t>974031153</t>
  </si>
  <si>
    <t>Vysekání rýh ve zdivu cihelném na maltu vápennou nebo vápenocementovou do hl. 100 mm a šířky do 100 mm</t>
  </si>
  <si>
    <t>-1313409347</t>
  </si>
  <si>
    <t>https://podminky.urs.cz/item/CS_URS_2024_02/974031153</t>
  </si>
  <si>
    <t>59</t>
  </si>
  <si>
    <t>977151111</t>
  </si>
  <si>
    <t>Jádrové vrty diamantovými korunkami do stavebních materiálů (železobetonu, betonu, cihel, obkladů, dlažeb, kamene) průměru do 35 mm</t>
  </si>
  <si>
    <t>1574790362</t>
  </si>
  <si>
    <t>https://podminky.urs.cz/item/CS_URS_2024_02/977151111</t>
  </si>
  <si>
    <t>60</t>
  </si>
  <si>
    <t>977151112</t>
  </si>
  <si>
    <t>Jádrové vrty diamantovými korunkami do stavebních materiálů (železobetonu, betonu, cihel, obkladů, dlažeb, kamene) průměru přes 35 do 40 mm</t>
  </si>
  <si>
    <t>-2007543419</t>
  </si>
  <si>
    <t>https://podminky.urs.cz/item/CS_URS_2024_02/977151112</t>
  </si>
  <si>
    <t>61</t>
  </si>
  <si>
    <t>977151113</t>
  </si>
  <si>
    <t>Jádrové vrty diamantovými korunkami do stavebních materiálů (železobetonu, betonu, cihel, obkladů, dlažeb, kamene) průměru přes 40 do 50 mm</t>
  </si>
  <si>
    <t>-1475535618</t>
  </si>
  <si>
    <t>https://podminky.urs.cz/item/CS_URS_2024_02/977151113</t>
  </si>
  <si>
    <t>62</t>
  </si>
  <si>
    <t>977151126</t>
  </si>
  <si>
    <t>Jádrové vrty diamantovými korunkami do stavebních materiálů (železobetonu, betonu, cihel, obkladů, dlažeb, kamene) průměru přes 200 do 225 mm</t>
  </si>
  <si>
    <t>-264199546</t>
  </si>
  <si>
    <t>https://podminky.urs.cz/item/CS_URS_2024_02/977151126</t>
  </si>
  <si>
    <t>63</t>
  </si>
  <si>
    <t>977312112</t>
  </si>
  <si>
    <t>Řezání stávajících betonových mazanin s vyztužením hloubky přes 50 do 100 mm</t>
  </si>
  <si>
    <t>677823269</t>
  </si>
  <si>
    <t>https://podminky.urs.cz/item/CS_URS_2024_02/977312112</t>
  </si>
  <si>
    <t>64</t>
  </si>
  <si>
    <t>978020011</t>
  </si>
  <si>
    <t>Drobné zednické práce blíže nespecifikované</t>
  </si>
  <si>
    <t>-294860101</t>
  </si>
  <si>
    <t>997</t>
  </si>
  <si>
    <t>Přesun sutě</t>
  </si>
  <si>
    <t>65</t>
  </si>
  <si>
    <t>997013211</t>
  </si>
  <si>
    <t>Vnitrostaveništní doprava suti a vybouraných hmot vodorovně do 50 m s naložením ručně pro budovy a haly výšky do 6 m</t>
  </si>
  <si>
    <t>1266188511</t>
  </si>
  <si>
    <t>https://podminky.urs.cz/item/CS_URS_2024_02/997013211</t>
  </si>
  <si>
    <t>66</t>
  </si>
  <si>
    <t>997013501</t>
  </si>
  <si>
    <t>Odvoz suti a vybouraných hmot na skládku nebo meziskládku se složením, na vzdálenost do 1 km</t>
  </si>
  <si>
    <t>1505905595</t>
  </si>
  <si>
    <t>https://podminky.urs.cz/item/CS_URS_2024_02/997013501</t>
  </si>
  <si>
    <t>67</t>
  </si>
  <si>
    <t>997013509</t>
  </si>
  <si>
    <t>Odvoz suti a vybouraných hmot na skládku nebo meziskládku se složením, na vzdálenost Příplatek k ceně za každý další započatý 1 km přes 1 km</t>
  </si>
  <si>
    <t>1278432742</t>
  </si>
  <si>
    <t>https://podminky.urs.cz/item/CS_URS_2024_02/997013509</t>
  </si>
  <si>
    <t>68</t>
  </si>
  <si>
    <t>997013631</t>
  </si>
  <si>
    <t>Poplatek za uložení stavebního odpadu na skládce (skládkovné) směsného stavebního a demoličního zatříděného do Katalogu odpadů pod kódem 17 09 04</t>
  </si>
  <si>
    <t>341850026</t>
  </si>
  <si>
    <t>https://podminky.urs.cz/item/CS_URS_2024_02/997013631</t>
  </si>
  <si>
    <t>998</t>
  </si>
  <si>
    <t>Přesun hmot</t>
  </si>
  <si>
    <t>69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</si>
  <si>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</si>
  <si>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</si>
  <si>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-495018490</t>
  </si>
  <si>
    <t>https://podminky.urs.cz/item/CS_URS_2024_02/998018001</t>
  </si>
  <si>
    <t>711</t>
  </si>
  <si>
    <t>Izolace proti vodě, vlhkosti a plynům</t>
  </si>
  <si>
    <t>70</t>
  </si>
  <si>
    <t>711113117</t>
  </si>
  <si>
    <t>Izolace proti zemní vlhkosti natěradly a tmely za studena na ploše vodorovné V těsnicí stěrkou jednosložkovu na bázi cementu</t>
  </si>
  <si>
    <t>1657432128</t>
  </si>
  <si>
    <t>https://podminky.urs.cz/item/CS_URS_2023_02/711113117</t>
  </si>
  <si>
    <t>71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</si>
  <si>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</si>
  <si>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</si>
  <si>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1087243453</t>
  </si>
  <si>
    <t>https://podminky.urs.cz/item/CS_URS_2024_01/998711121</t>
  </si>
  <si>
    <t>721</t>
  </si>
  <si>
    <t>Zdravotechnika - vnitřní kanalizace</t>
  </si>
  <si>
    <t>72</t>
  </si>
  <si>
    <t>721110806</t>
  </si>
  <si>
    <t>Demontáž potrubí z kameninových trub normálních nebo kyselinovzdorných přes 100 do DN 200</t>
  </si>
  <si>
    <t>1371155639</t>
  </si>
  <si>
    <t>https://podminky.urs.cz/item/CS_URS_2024_02/721110806</t>
  </si>
  <si>
    <t>73</t>
  </si>
  <si>
    <t>721140802</t>
  </si>
  <si>
    <t>Demontáž potrubí z litinových trub odpadních nebo dešťových do DN 100</t>
  </si>
  <si>
    <t>1802237758</t>
  </si>
  <si>
    <t>https://podminky.urs.cz/item/CS_URS_2024_02/721140802</t>
  </si>
  <si>
    <t>74</t>
  </si>
  <si>
    <t>721140806</t>
  </si>
  <si>
    <t>Demontáž potrubí z litinových trub odpadních nebo dešťových přes 100 do DN 200</t>
  </si>
  <si>
    <t>1293909237</t>
  </si>
  <si>
    <t>https://podminky.urs.cz/item/CS_URS_2024_02/721140806</t>
  </si>
  <si>
    <t>75</t>
  </si>
  <si>
    <t>721171803</t>
  </si>
  <si>
    <t>Demontáž potrubí z novodurových trub odpadních nebo připojovacích do D 75</t>
  </si>
  <si>
    <t>-302556584</t>
  </si>
  <si>
    <t>https://podminky.urs.cz/item/CS_URS_2024_02/721171803</t>
  </si>
  <si>
    <t>76</t>
  </si>
  <si>
    <t>721171808</t>
  </si>
  <si>
    <t>Demontáž potrubí z novodurových trub odpadních nebo připojovacích přes 75 do D 114</t>
  </si>
  <si>
    <t>-1577463329</t>
  </si>
  <si>
    <t>https://podminky.urs.cz/item/CS_URS_2024_02/721171808</t>
  </si>
  <si>
    <t>77</t>
  </si>
  <si>
    <t>721173401</t>
  </si>
  <si>
    <t>Potrubí z trub PVC SN4 svodné (ležaté) DN 110</t>
  </si>
  <si>
    <t>-599056952</t>
  </si>
  <si>
    <t>https://podminky.urs.cz/item/CS_URS_2024_02/721173401</t>
  </si>
  <si>
    <t>78</t>
  </si>
  <si>
    <t>721173402</t>
  </si>
  <si>
    <t>Potrubí z trub PVC SN4 svodné (ležaté) DN 125</t>
  </si>
  <si>
    <t>1670893417</t>
  </si>
  <si>
    <t>https://podminky.urs.cz/item/CS_URS_2024_02/721173402</t>
  </si>
  <si>
    <t>79</t>
  </si>
  <si>
    <t>721173403</t>
  </si>
  <si>
    <t>Potrubí z trub PVC SN4 svodné (ležaté) DN 160</t>
  </si>
  <si>
    <t>1209115333</t>
  </si>
  <si>
    <t>https://podminky.urs.cz/item/CS_URS_2024_02/721173403</t>
  </si>
  <si>
    <t>80</t>
  </si>
  <si>
    <t>721173404</t>
  </si>
  <si>
    <t>Potrubí z trub PVC SN4 svodné (ležaté) DN 200</t>
  </si>
  <si>
    <t>-430260291</t>
  </si>
  <si>
    <t>https://podminky.urs.cz/item/CS_URS_2024_02/721173404</t>
  </si>
  <si>
    <t>81</t>
  </si>
  <si>
    <t>721174042</t>
  </si>
  <si>
    <t>Potrubí z trub polypropylenových připojovací DN 40</t>
  </si>
  <si>
    <t>-1108707189</t>
  </si>
  <si>
    <t>https://podminky.urs.cz/item/CS_URS_2024_02/721174042</t>
  </si>
  <si>
    <t>82</t>
  </si>
  <si>
    <t>721174043</t>
  </si>
  <si>
    <t>Potrubí z trub polypropylenových připojovací DN 50</t>
  </si>
  <si>
    <t>1698082179</t>
  </si>
  <si>
    <t>https://podminky.urs.cz/item/CS_URS_2024_02/721174043</t>
  </si>
  <si>
    <t>83</t>
  </si>
  <si>
    <t>721174044</t>
  </si>
  <si>
    <t>Potrubí z trub polypropylenových připojovací DN 75</t>
  </si>
  <si>
    <t>-45859955</t>
  </si>
  <si>
    <t>https://podminky.urs.cz/item/CS_URS_2024_02/721174044</t>
  </si>
  <si>
    <t>84</t>
  </si>
  <si>
    <t>721174045</t>
  </si>
  <si>
    <t>Potrubí z trub polypropylenových připojovací DN 110</t>
  </si>
  <si>
    <t>-861238959</t>
  </si>
  <si>
    <t>https://podminky.urs.cz/item/CS_URS_2024_02/721174045</t>
  </si>
  <si>
    <t>85</t>
  </si>
  <si>
    <t>28611086</t>
  </si>
  <si>
    <t>čistící kus odpadního systému tlumící zvuk DN 70</t>
  </si>
  <si>
    <t>1494829824</t>
  </si>
  <si>
    <t>86</t>
  </si>
  <si>
    <t>28611088</t>
  </si>
  <si>
    <t>čistící kus odpadního systému tlumící zvuk DN 125</t>
  </si>
  <si>
    <t>-122222331</t>
  </si>
  <si>
    <t>87</t>
  </si>
  <si>
    <t>721175011</t>
  </si>
  <si>
    <t>Plastové potrubí odhlučněné dvouvrstvé odpadní (svislé) DN 70</t>
  </si>
  <si>
    <t>-642789317</t>
  </si>
  <si>
    <t>https://podminky.urs.cz/item/CS_URS_2024_02/721175011</t>
  </si>
  <si>
    <t>88</t>
  </si>
  <si>
    <t>721175013</t>
  </si>
  <si>
    <t>Plastové potrubí odhlučněné dvouvrstvé odpadní (svislé) DN 125</t>
  </si>
  <si>
    <t>-62073458</t>
  </si>
  <si>
    <t>https://podminky.urs.cz/item/CS_URS_2024_02/721175013</t>
  </si>
  <si>
    <t>89</t>
  </si>
  <si>
    <t>721175022</t>
  </si>
  <si>
    <t>Plastové potrubí odhlučněné dvouvrstvé svodné (ležaté) DN 125</t>
  </si>
  <si>
    <t>-1874659598</t>
  </si>
  <si>
    <t>https://podminky.urs.cz/item/CS_URS_2024_02/721175022</t>
  </si>
  <si>
    <t>90</t>
  </si>
  <si>
    <t>721194104</t>
  </si>
  <si>
    <t>Vyměření přípojek na potrubí vyvedení a upevnění odpadních výpustek DN 40</t>
  </si>
  <si>
    <t>-94526523</t>
  </si>
  <si>
    <t>https://podminky.urs.cz/item/CS_URS_2024_02/721194104</t>
  </si>
  <si>
    <t>91</t>
  </si>
  <si>
    <t>721194105</t>
  </si>
  <si>
    <t>Vyměření přípojek na potrubí vyvedení a upevnění odpadních výpustek DN 50</t>
  </si>
  <si>
    <t>1424611489</t>
  </si>
  <si>
    <t>https://podminky.urs.cz/item/CS_URS_2024_02/721194105</t>
  </si>
  <si>
    <t>92</t>
  </si>
  <si>
    <t>721194109</t>
  </si>
  <si>
    <t>Vyměření přípojek na potrubí vyvedení a upevnění odpadních výpustek DN 110</t>
  </si>
  <si>
    <t>-182738011</t>
  </si>
  <si>
    <t>https://podminky.urs.cz/item/CS_URS_2024_02/721194109</t>
  </si>
  <si>
    <t>93</t>
  </si>
  <si>
    <t>721212121</t>
  </si>
  <si>
    <t>Odtokové sprchové žlaby se zápachovou uzávěrkou a krycím roštem délky 700 mm</t>
  </si>
  <si>
    <t>555180861</t>
  </si>
  <si>
    <t>https://podminky.urs.cz/item/CS_URS_2024_02/721212121</t>
  </si>
  <si>
    <t>94</t>
  </si>
  <si>
    <t>721290112</t>
  </si>
  <si>
    <t>Zkouška těsnosti kanalizace v objektech vodou DN 150 nebo DN 200</t>
  </si>
  <si>
    <t>834453797</t>
  </si>
  <si>
    <t>https://podminky.urs.cz/item/CS_URS_2024_02/721290112</t>
  </si>
  <si>
    <t>95</t>
  </si>
  <si>
    <t>998721121</t>
  </si>
  <si>
    <t>Přesun hmot pro vnitřní kanalizaci stanovený z hmotnosti přesunovaného materiálu vodorovná dopravní vzdálenost do 50 m ruční (bez užití mechanizace) v objektech výšky do 6 m</t>
  </si>
  <si>
    <t>-1279107909</t>
  </si>
  <si>
    <t>https://podminky.urs.cz/item/CS_URS_2024_02/998721121</t>
  </si>
  <si>
    <t>722</t>
  </si>
  <si>
    <t>Zdravotechnika - vnitřní vodovod</t>
  </si>
  <si>
    <t>96</t>
  </si>
  <si>
    <t>722170801</t>
  </si>
  <si>
    <t>Demontáž rozvodů vody z plastů do Ø 25 mm</t>
  </si>
  <si>
    <t>1348124544</t>
  </si>
  <si>
    <t>https://podminky.urs.cz/item/CS_URS_2024_02/722170801</t>
  </si>
  <si>
    <t>97</t>
  </si>
  <si>
    <t>722170804</t>
  </si>
  <si>
    <t>Demontáž rozvodů vody z plastů přes 25 do Ø 50 mm</t>
  </si>
  <si>
    <t>910523455</t>
  </si>
  <si>
    <t>https://podminky.urs.cz/item/CS_URS_2024_02/722170804</t>
  </si>
  <si>
    <t>98</t>
  </si>
  <si>
    <t>722175002</t>
  </si>
  <si>
    <t>Potrubí z plastových trubek z polypropylenu PP-RCT svařovaných polyfúzně D 20 x 2,8</t>
  </si>
  <si>
    <t>1250968781</t>
  </si>
  <si>
    <t>https://podminky.urs.cz/item/CS_URS_2024_02/722175002</t>
  </si>
  <si>
    <t>99</t>
  </si>
  <si>
    <t>722175003</t>
  </si>
  <si>
    <t>Potrubí z plastových trubek z polypropylenu PP-RCT svařovaných polyfúzně D 25 x 3,5</t>
  </si>
  <si>
    <t>-98651630</t>
  </si>
  <si>
    <t>https://podminky.urs.cz/item/CS_URS_2024_02/722175003</t>
  </si>
  <si>
    <t>100</t>
  </si>
  <si>
    <t>722175004</t>
  </si>
  <si>
    <t>Potrubí z plastových trubek z polypropylenu PP-RCT svařovaných polyfúzně D 32 x 4,4</t>
  </si>
  <si>
    <t>-1775995840</t>
  </si>
  <si>
    <t>https://podminky.urs.cz/item/CS_URS_2024_02/722175004</t>
  </si>
  <si>
    <t>101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</si>
  <si>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</si>
  <si>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</si>
  <si>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546683119</t>
  </si>
  <si>
    <t>https://podminky.urs.cz/item/CS_URS_2024_02/722181231</t>
  </si>
  <si>
    <t>102</t>
  </si>
  <si>
    <t>722181232</t>
  </si>
  <si>
    <t>Ochrana potrubí termoizolačními trubicemi z pěnového polyetylenu PE přilepenými v příčných a podélných spojích, tloušťky izolace přes 9 do 13 mm, vnitřního průměru izolace DN přes 22 do 45 mm</t>
  </si>
  <si>
    <t>-914211760</t>
  </si>
  <si>
    <t>https://podminky.urs.cz/item/CS_URS_2024_02/722181232</t>
  </si>
  <si>
    <t>103</t>
  </si>
  <si>
    <t>722181851</t>
  </si>
  <si>
    <t>Demontáž ochrany potrubí termoizolačních trubic z trub, průměru do 45 mm</t>
  </si>
  <si>
    <t>879068767</t>
  </si>
  <si>
    <t>https://podminky.urs.cz/item/CS_URS_2024_02/722181851</t>
  </si>
  <si>
    <t>104</t>
  </si>
  <si>
    <t>722182011</t>
  </si>
  <si>
    <t>Podpůrný žlab pro potrubí průměru D 20</t>
  </si>
  <si>
    <t>-1473161491</t>
  </si>
  <si>
    <t>https://podminky.urs.cz/item/CS_URS_2024_02/722182011</t>
  </si>
  <si>
    <t>105</t>
  </si>
  <si>
    <t>722182013</t>
  </si>
  <si>
    <t>Podpůrný žlab pro potrubí průměru D 32</t>
  </si>
  <si>
    <t>1076414468</t>
  </si>
  <si>
    <t>https://podminky.urs.cz/item/CS_URS_2024_02/722182013</t>
  </si>
  <si>
    <t>106</t>
  </si>
  <si>
    <t>722190401</t>
  </si>
  <si>
    <t>Zřízení přípojek na potrubí vyvedení a upevnění výpustek do DN 25</t>
  </si>
  <si>
    <t>-353348585</t>
  </si>
  <si>
    <t>https://podminky.urs.cz/item/CS_URS_2024_02/722190401</t>
  </si>
  <si>
    <t>107</t>
  </si>
  <si>
    <t>722190404</t>
  </si>
  <si>
    <t>Zřízení přípojek na potrubí - připojení na stávající rozvody do DN50</t>
  </si>
  <si>
    <t>-1383308990</t>
  </si>
  <si>
    <t>108</t>
  </si>
  <si>
    <t>722220111</t>
  </si>
  <si>
    <t>Armatury s jedním závitem nástěnky pro výtokový ventil G 1/2"</t>
  </si>
  <si>
    <t>595101028</t>
  </si>
  <si>
    <t>https://podminky.urs.cz/item/CS_URS_2024_02/722220111</t>
  </si>
  <si>
    <t>109</t>
  </si>
  <si>
    <t>722220121</t>
  </si>
  <si>
    <t>Armatury s jedním závitem nástěnky pro baterii G 1/2"</t>
  </si>
  <si>
    <t>pár</t>
  </si>
  <si>
    <t>-1790413615</t>
  </si>
  <si>
    <t>https://podminky.urs.cz/item/CS_URS_2024_02/722220121</t>
  </si>
  <si>
    <t>110</t>
  </si>
  <si>
    <t>722220238</t>
  </si>
  <si>
    <t>Armatury s jedním závitem přechodové tvarovky PPR, PN 20 (SDR 6) s kovovým závitem vnitřním přechodky dGK D 20 x G 3/8"</t>
  </si>
  <si>
    <t>CS ÚRS 2025 02</t>
  </si>
  <si>
    <t>1629572329</t>
  </si>
  <si>
    <t>https://podminky.urs.cz/item/CS_URS_2025_02/722220238</t>
  </si>
  <si>
    <t>111</t>
  </si>
  <si>
    <t>722220861</t>
  </si>
  <si>
    <t>Demontáž armatur závitových se dvěma závity do G 3/4</t>
  </si>
  <si>
    <t>266497103</t>
  </si>
  <si>
    <t>https://podminky.urs.cz/item/CS_URS_2024_02/722220861</t>
  </si>
  <si>
    <t>112</t>
  </si>
  <si>
    <t>722220862</t>
  </si>
  <si>
    <t>Demontáž armatur závitových se dvěma závity přes 3/4 do G 5/4</t>
  </si>
  <si>
    <t>-66918091</t>
  </si>
  <si>
    <t>https://podminky.urs.cz/item/CS_URS_2024_02/722220862</t>
  </si>
  <si>
    <t>113</t>
  </si>
  <si>
    <t>722220871</t>
  </si>
  <si>
    <t>Demontáž armatur závitových se závitem a šroubením (armatury, odbočky a spojky k naletování) G 3/8</t>
  </si>
  <si>
    <t>-957449132</t>
  </si>
  <si>
    <t>https://podminky.urs.cz/item/CS_URS_2024_02/722220871</t>
  </si>
  <si>
    <t>114</t>
  </si>
  <si>
    <t>722220872</t>
  </si>
  <si>
    <t>Demontáž armatur závitových se závitem a šroubením (armatury, odbočky a spojky k naletování) přes 3/8 do G 3/4</t>
  </si>
  <si>
    <t>710077499</t>
  </si>
  <si>
    <t>https://podminky.urs.cz/item/CS_URS_2024_02/722220872</t>
  </si>
  <si>
    <t>115</t>
  </si>
  <si>
    <t>722229102</t>
  </si>
  <si>
    <t>Armatury s jedním závitem montáž vodovodních armatur s jedním závitem ostatních typů G 3/4"</t>
  </si>
  <si>
    <t>691218727</t>
  </si>
  <si>
    <t>https://podminky.urs.cz/item/CS_URS_2025_02/722229102</t>
  </si>
  <si>
    <t>116</t>
  </si>
  <si>
    <t>69509101</t>
  </si>
  <si>
    <t>Zahradní program Nezámrzný ventil, chrom</t>
  </si>
  <si>
    <t>706384098</t>
  </si>
  <si>
    <t>117</t>
  </si>
  <si>
    <t>722231075</t>
  </si>
  <si>
    <t>Armatury se dvěma závity ventily zpětné mosazné PN 10 do 110°C G 5/4"</t>
  </si>
  <si>
    <t>82099266</t>
  </si>
  <si>
    <t>https://podminky.urs.cz/item/CS_URS_2024_02/722231075</t>
  </si>
  <si>
    <t>118</t>
  </si>
  <si>
    <t>722232061</t>
  </si>
  <si>
    <t>Armatury se dvěma závity kulové kohouty PN 42 do 185 °C přímé vnitřní závit s vypouštěním G 1/2"</t>
  </si>
  <si>
    <t>-52462290</t>
  </si>
  <si>
    <t>https://podminky.urs.cz/item/CS_URS_2024_02/722232061</t>
  </si>
  <si>
    <t>119</t>
  </si>
  <si>
    <t>722232062</t>
  </si>
  <si>
    <t>Armatury se dvěma závity kulové kohouty PN 42 do 185 °C přímé vnitřní závit s vypouštěním G 3/4"</t>
  </si>
  <si>
    <t>-1658058010</t>
  </si>
  <si>
    <t>https://podminky.urs.cz/item/CS_URS_2024_02/722232062</t>
  </si>
  <si>
    <t>120</t>
  </si>
  <si>
    <t>722232064</t>
  </si>
  <si>
    <t>Armatury se dvěma závity kulové kohouty PN 42 do 185 °C přímé vnitřní závit s vypouštěním G 5/4"</t>
  </si>
  <si>
    <t>718110769</t>
  </si>
  <si>
    <t>https://podminky.urs.cz/item/CS_URS_2024_02/722232064</t>
  </si>
  <si>
    <t>121</t>
  </si>
  <si>
    <t>722240124</t>
  </si>
  <si>
    <t>Armatury z plastických hmot kohouty (PPR) kulové DN 32</t>
  </si>
  <si>
    <t>-913699963</t>
  </si>
  <si>
    <t>https://podminky.urs.cz/item/CS_URS_2024_02/722240124</t>
  </si>
  <si>
    <t>122</t>
  </si>
  <si>
    <t>722290234</t>
  </si>
  <si>
    <t>Zkoušky, proplach a desinfekce vodovodního potrubí proplach a desinfekce vodovodního potrubí do DN 80</t>
  </si>
  <si>
    <t>-1419802733</t>
  </si>
  <si>
    <t>https://podminky.urs.cz/item/CS_URS_2024_02/722290234</t>
  </si>
  <si>
    <t>123</t>
  </si>
  <si>
    <t>722290246</t>
  </si>
  <si>
    <t>Zkoušky, proplach a desinfekce vodovodního potrubí zkoušky těsnosti vodovodního potrubí plastového do DN 40</t>
  </si>
  <si>
    <t>160144158</t>
  </si>
  <si>
    <t>https://podminky.urs.cz/item/CS_URS_2024_02/722290246</t>
  </si>
  <si>
    <t>124</t>
  </si>
  <si>
    <t>998722121</t>
  </si>
  <si>
    <t>Přesun hmot pro vnitřní vodovod stanovený z hmotnosti přesunovaného materiálu vodorovná dopravní vzdálenost do 50 m ruční (bez užití mechanizace) v objektech výšky do 6 m</t>
  </si>
  <si>
    <t>1608932624</t>
  </si>
  <si>
    <t>https://podminky.urs.cz/item/CS_URS_2024_02/998722121</t>
  </si>
  <si>
    <t>725</t>
  </si>
  <si>
    <t>Zdravotechnika - zařizovací předměty</t>
  </si>
  <si>
    <t>125</t>
  </si>
  <si>
    <t>725110811</t>
  </si>
  <si>
    <t>Demontáž klozetů splachovacíchch s nádrží nebo tlakovým splachovačem</t>
  </si>
  <si>
    <t>1989673788</t>
  </si>
  <si>
    <t>https://podminky.urs.cz/item/CS_URS_2024_02/725110811</t>
  </si>
  <si>
    <t>126</t>
  </si>
  <si>
    <t>725119125</t>
  </si>
  <si>
    <t>Zařízení záchodů montáž klozetových mís závěsných na nosné stěny</t>
  </si>
  <si>
    <t>-319688390</t>
  </si>
  <si>
    <t>https://podminky.urs.cz/item/CS_URS_2024_02/725119125</t>
  </si>
  <si>
    <t>127</t>
  </si>
  <si>
    <t>201700000</t>
  </si>
  <si>
    <t>Wc závěsné dětské, zadní odpad</t>
  </si>
  <si>
    <t>1905158347</t>
  </si>
  <si>
    <t>128</t>
  </si>
  <si>
    <t>725119131</t>
  </si>
  <si>
    <t>Zařízení záchodů montáž klozetových sedátek standardních</t>
  </si>
  <si>
    <t>-4311498</t>
  </si>
  <si>
    <t>https://podminky.urs.cz/item/CS_URS_2024_02/725119131</t>
  </si>
  <si>
    <t>129</t>
  </si>
  <si>
    <t>55167393</t>
  </si>
  <si>
    <t>sedátko klozetové duroplastové pro dětské klozety</t>
  </si>
  <si>
    <t>1541011233</t>
  </si>
  <si>
    <t>130</t>
  </si>
  <si>
    <t>55779015</t>
  </si>
  <si>
    <t>štětka na WC na podlahu povrch černý matný</t>
  </si>
  <si>
    <t>295551450</t>
  </si>
  <si>
    <t>131</t>
  </si>
  <si>
    <t>6000220873</t>
  </si>
  <si>
    <t>Koš odpadkový, 13 l, černý</t>
  </si>
  <si>
    <t>-771873201</t>
  </si>
  <si>
    <t>132</t>
  </si>
  <si>
    <t>600200200</t>
  </si>
  <si>
    <t>Lékárnička volně stojící</t>
  </si>
  <si>
    <t>647718251</t>
  </si>
  <si>
    <t>133</t>
  </si>
  <si>
    <t>44932114</t>
  </si>
  <si>
    <t>přístroj hasicí ruční práškový PG 6 LE</t>
  </si>
  <si>
    <t>1397611990</t>
  </si>
  <si>
    <t>134</t>
  </si>
  <si>
    <t>725129102</t>
  </si>
  <si>
    <t>Pisoárové záchodky montáž ostatních typů automatických</t>
  </si>
  <si>
    <t>873085651</t>
  </si>
  <si>
    <t>https://podminky.urs.cz/item/CS_URS_2024_02/725129102</t>
  </si>
  <si>
    <t>135</t>
  </si>
  <si>
    <t>64251310</t>
  </si>
  <si>
    <t>pisoár keramický automatický s radarovým splachovačem napájecí napětí 24V DC</t>
  </si>
  <si>
    <t>83897223</t>
  </si>
  <si>
    <t>136</t>
  </si>
  <si>
    <t>SLZ01Y</t>
  </si>
  <si>
    <t>Napájecí zdroj pro max 5 pisoárů</t>
  </si>
  <si>
    <t>-647081181</t>
  </si>
  <si>
    <t>137</t>
  </si>
  <si>
    <t>725210821</t>
  </si>
  <si>
    <t>Demontáž umyvadel bez výtokových armatur umyvadel</t>
  </si>
  <si>
    <t>-1275804610</t>
  </si>
  <si>
    <t>https://podminky.urs.cz/item/CS_URS_2024_02/725210821</t>
  </si>
  <si>
    <t>138</t>
  </si>
  <si>
    <t>725211615</t>
  </si>
  <si>
    <t>Umyvadla keramická bílá bez výtokových armatur připevněná na stěnu šrouby s krytem na sifon (polosloupem), šířka umyvadla 500 mm</t>
  </si>
  <si>
    <t>-2093531969</t>
  </si>
  <si>
    <t>https://podminky.urs.cz/item/CS_URS_2024_02/725211615</t>
  </si>
  <si>
    <t>139</t>
  </si>
  <si>
    <t>725212213</t>
  </si>
  <si>
    <t>Umyvadla keramická bílá bez výtokových armatur nábytková do skříňky s dvěma zásuvkami, šířka umyvadla do 600 mm (bez skříňky)</t>
  </si>
  <si>
    <t>178383964</t>
  </si>
  <si>
    <t>https://podminky.urs.cz/item/CS_URS_2024_02/725212213</t>
  </si>
  <si>
    <t>140</t>
  </si>
  <si>
    <t>725240812</t>
  </si>
  <si>
    <t>Demontáž sprchových kabin a vaniček bez výtokových armatur vaniček</t>
  </si>
  <si>
    <t>-2067233203</t>
  </si>
  <si>
    <t>https://podminky.urs.cz/item/CS_URS_2024_02/725240812</t>
  </si>
  <si>
    <t>141</t>
  </si>
  <si>
    <t>725244313</t>
  </si>
  <si>
    <t>Sprchové dveře a zástěny zástěny sprchové do niky rámové se skleněnou výplní tl. 4 a 5 mm dveře posuvné jednodílné, na vaničku šířky 1200 mm</t>
  </si>
  <si>
    <t>1036255032</t>
  </si>
  <si>
    <t>https://podminky.urs.cz/item/CS_URS_2024_02/725244313</t>
  </si>
  <si>
    <t>142</t>
  </si>
  <si>
    <t>725291652</t>
  </si>
  <si>
    <t>Montáž doplňků zařízení koupelen a záchodů dávkovače tekutého mýdla</t>
  </si>
  <si>
    <t>581795434</t>
  </si>
  <si>
    <t>https://podminky.urs.cz/item/CS_URS_2024_02/725291652</t>
  </si>
  <si>
    <t>143</t>
  </si>
  <si>
    <t>55431099</t>
  </si>
  <si>
    <t>dávkovač tekutého mýdla bílý 0,35L</t>
  </si>
  <si>
    <t>-84044293</t>
  </si>
  <si>
    <t>144</t>
  </si>
  <si>
    <t>725291653</t>
  </si>
  <si>
    <t>Montáž doplňků zařízení koupelen a záchodů zásobníku toaletních papírů</t>
  </si>
  <si>
    <t>991322109</t>
  </si>
  <si>
    <t>https://podminky.urs.cz/item/CS_URS_2024_02/725291653</t>
  </si>
  <si>
    <t>145</t>
  </si>
  <si>
    <t>6000220839</t>
  </si>
  <si>
    <t>Držák toaletního papíru, povrch černý matný</t>
  </si>
  <si>
    <t>-8107854</t>
  </si>
  <si>
    <t>146</t>
  </si>
  <si>
    <t>725291666</t>
  </si>
  <si>
    <t>Montáž doplňků zařízení koupelen a záchodů háčku</t>
  </si>
  <si>
    <t>-798007706</t>
  </si>
  <si>
    <t>https://podminky.urs.cz/item/CS_URS_2024_02/725291666</t>
  </si>
  <si>
    <t>147</t>
  </si>
  <si>
    <t>6000220987</t>
  </si>
  <si>
    <t>Háček nerezový, povrch černý matný</t>
  </si>
  <si>
    <t>1674683779</t>
  </si>
  <si>
    <t>148</t>
  </si>
  <si>
    <t>725820801</t>
  </si>
  <si>
    <t>Demontáž baterií nástěnných do G 3/4</t>
  </si>
  <si>
    <t>-816714051</t>
  </si>
  <si>
    <t>https://podminky.urs.cz/item/CS_URS_2024_02/725820801</t>
  </si>
  <si>
    <t>149</t>
  </si>
  <si>
    <t>725829102</t>
  </si>
  <si>
    <t>Baterie dřezové montáž ostatních typů podomítkových termostatických</t>
  </si>
  <si>
    <t>-2027950697</t>
  </si>
  <si>
    <t>https://podminky.urs.cz/item/CS_URS_2024_02/725829102</t>
  </si>
  <si>
    <t>150</t>
  </si>
  <si>
    <t>6001110577</t>
  </si>
  <si>
    <t>Ventil směšovací DN 25 G 1" 30-50°C</t>
  </si>
  <si>
    <t>-1753441019</t>
  </si>
  <si>
    <t>151</t>
  </si>
  <si>
    <t>IVR.500804</t>
  </si>
  <si>
    <t>T-kus s teploměrem</t>
  </si>
  <si>
    <t>-991114777</t>
  </si>
  <si>
    <t>152</t>
  </si>
  <si>
    <t>725829131</t>
  </si>
  <si>
    <t>Baterie umyvadlové montáž ostatních typů stojánkových G 1/2"</t>
  </si>
  <si>
    <t>-1026161414</t>
  </si>
  <si>
    <t>https://podminky.urs.cz/item/CS_URS_2024_02/725829131</t>
  </si>
  <si>
    <t>153</t>
  </si>
  <si>
    <t>72520000</t>
  </si>
  <si>
    <t>Umyvadlová baterie bez výpusti chrom 72520000</t>
  </si>
  <si>
    <t>1283716141</t>
  </si>
  <si>
    <t>154</t>
  </si>
  <si>
    <t>72503000</t>
  </si>
  <si>
    <t>Ventil umyvadlový bez výpusti chrom 72503000</t>
  </si>
  <si>
    <t>274701911</t>
  </si>
  <si>
    <t>155</t>
  </si>
  <si>
    <t>725840850</t>
  </si>
  <si>
    <t>Demontáž baterií sprchových diferenciálních do G 3/4 x 1</t>
  </si>
  <si>
    <t>789078616</t>
  </si>
  <si>
    <t>https://podminky.urs.cz/item/CS_URS_2024_02/725840850</t>
  </si>
  <si>
    <t>156</t>
  </si>
  <si>
    <t>725840851</t>
  </si>
  <si>
    <t>Demontáž baterií termostatických</t>
  </si>
  <si>
    <t>695418585</t>
  </si>
  <si>
    <t>https://podminky.urs.cz/item/CS_URS_2024_02/725840851</t>
  </si>
  <si>
    <t>157</t>
  </si>
  <si>
    <t>725849411</t>
  </si>
  <si>
    <t>Baterie sprchové montáž nástěnných baterií s nastavitelnou výškou sprchy</t>
  </si>
  <si>
    <t>-1605322563</t>
  </si>
  <si>
    <t>https://podminky.urs.cz/item/CS_URS_2024_02/725849411</t>
  </si>
  <si>
    <t>158</t>
  </si>
  <si>
    <t>55145590</t>
  </si>
  <si>
    <t>baterie sprchová páková nástěnná 72640000, včetně sprchové soupravy (hadice, hlavice, sprchová tyč) rozteč 150mm chrom</t>
  </si>
  <si>
    <t>-481903991</t>
  </si>
  <si>
    <t>159</t>
  </si>
  <si>
    <t>725860811</t>
  </si>
  <si>
    <t>Demontáž zápachových uzávěrek pro zařizovací předměty jednoduchých</t>
  </si>
  <si>
    <t>1658000331</t>
  </si>
  <si>
    <t>https://podminky.urs.cz/item/CS_URS_2024_02/725860811</t>
  </si>
  <si>
    <t>160</t>
  </si>
  <si>
    <t>725980122</t>
  </si>
  <si>
    <t>Dvířka 15/20</t>
  </si>
  <si>
    <t>-1779916488</t>
  </si>
  <si>
    <t>https://podminky.urs.cz/item/CS_URS_2024_02/725980122</t>
  </si>
  <si>
    <t>161</t>
  </si>
  <si>
    <t>725980123</t>
  </si>
  <si>
    <t>Dvířka 30/30</t>
  </si>
  <si>
    <t>396275074</t>
  </si>
  <si>
    <t>https://podminky.urs.cz/item/CS_URS_2024_02/725980123</t>
  </si>
  <si>
    <t>162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</si>
  <si>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</si>
  <si>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</si>
  <si>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-583467278</t>
  </si>
  <si>
    <t>https://podminky.urs.cz/item/CS_URS_2024_02/998725121</t>
  </si>
  <si>
    <t>726</t>
  </si>
  <si>
    <t>Zdravotechnika - předstěnové instalace</t>
  </si>
  <si>
    <t>163</t>
  </si>
  <si>
    <t>726111204</t>
  </si>
  <si>
    <t>Předstěnové instalační systémy pro zazdění do masivních zděných konstrukcí montáž ostatních typů klozetů</t>
  </si>
  <si>
    <t>2085592278</t>
  </si>
  <si>
    <t>https://podminky.urs.cz/item/CS_URS_2024_02/726111204</t>
  </si>
  <si>
    <t>164</t>
  </si>
  <si>
    <t>GBT.110302005</t>
  </si>
  <si>
    <t>Kombifix montážní prvek pro závěsné WC, 108 cm, se splachovací nádržkou pod omítku Sigma 12 cm</t>
  </si>
  <si>
    <t>-4568383</t>
  </si>
  <si>
    <t>165</t>
  </si>
  <si>
    <t>726191001</t>
  </si>
  <si>
    <t>Ostatní příslušenství instalačních systémů zvukoizolační souprava pro WC a bidet</t>
  </si>
  <si>
    <t>-264244422</t>
  </si>
  <si>
    <t>https://podminky.urs.cz/item/CS_URS_2024_02/726191001</t>
  </si>
  <si>
    <t>166</t>
  </si>
  <si>
    <t>726191002</t>
  </si>
  <si>
    <t>Ostatní příslušenství instalačních systémů souprava pro předstěnovou montáž</t>
  </si>
  <si>
    <t>343653882</t>
  </si>
  <si>
    <t>https://podminky.urs.cz/item/CS_URS_2024_02/726191002</t>
  </si>
  <si>
    <t>167</t>
  </si>
  <si>
    <t>726191011</t>
  </si>
  <si>
    <t>Ostatní příslušenství instalačních systémů montáž ovládacích tlačítek k WC</t>
  </si>
  <si>
    <t>1386452095</t>
  </si>
  <si>
    <t>https://podminky.urs.cz/item/CS_URS_2024_02/726191011</t>
  </si>
  <si>
    <t>168</t>
  </si>
  <si>
    <t>115085011</t>
  </si>
  <si>
    <t>Ovládací tlačítko bílá/lesklá chrom/bílá, plast</t>
  </si>
  <si>
    <t>-125216954</t>
  </si>
  <si>
    <t>169</t>
  </si>
  <si>
    <t>998726131</t>
  </si>
  <si>
    <t>Přesun hmot pro instalační prefabrikáty stanovený z hmotnosti přesunovaného materiálu vodorovná dopravní vzdálenost do 50 m ruční (bez užití mechanizace) v objektech výšky do 6 m</t>
  </si>
  <si>
    <t>-1930223158</t>
  </si>
  <si>
    <t>https://podminky.urs.cz/item/CS_URS_2024_02/998726131</t>
  </si>
  <si>
    <t>733</t>
  </si>
  <si>
    <t>Ústřední vytápění - rozvodné potrubí</t>
  </si>
  <si>
    <t>170</t>
  </si>
  <si>
    <t>733222301</t>
  </si>
  <si>
    <t>Potrubí z trubek měděných polotvrdých spojovaných lisováním PN 16, T= +110°C Ø 12/1</t>
  </si>
  <si>
    <t>385336009</t>
  </si>
  <si>
    <t>https://podminky.urs.cz/item/CS_URS_2024_02/733222301</t>
  </si>
  <si>
    <t>171</t>
  </si>
  <si>
    <t>733222303</t>
  </si>
  <si>
    <t>Potrubí z trubek měděných polotvrdých spojovaných lisováním PN 16, T= +110°C Ø 18/1</t>
  </si>
  <si>
    <t>872227915</t>
  </si>
  <si>
    <t>https://podminky.urs.cz/item/CS_URS_2024_02/733222303</t>
  </si>
  <si>
    <t>172</t>
  </si>
  <si>
    <t>733224223</t>
  </si>
  <si>
    <t>Potrubí z trubek měděných Příplatek k cenám za zhotovení přípojky z trubek měděných Ø 18/1</t>
  </si>
  <si>
    <t>-1495232618</t>
  </si>
  <si>
    <t>https://podminky.urs.cz/item/CS_URS_2024_02/733224223</t>
  </si>
  <si>
    <t>173</t>
  </si>
  <si>
    <t>733290801</t>
  </si>
  <si>
    <t>Demontáž potrubí z trubek měděných Ø do 35/1,5</t>
  </si>
  <si>
    <t>147320790</t>
  </si>
  <si>
    <t>https://podminky.urs.cz/item/CS_URS_2024_02/733290801</t>
  </si>
  <si>
    <t>174</t>
  </si>
  <si>
    <t>733291101</t>
  </si>
  <si>
    <t>Zkoušky těsnosti potrubí z trubek měděných Ø do 35/1,5</t>
  </si>
  <si>
    <t>-125850411</t>
  </si>
  <si>
    <t>https://podminky.urs.cz/item/CS_URS_2024_02/733291101</t>
  </si>
  <si>
    <t>175</t>
  </si>
  <si>
    <t>7332911-1</t>
  </si>
  <si>
    <t>Topná a provozní zkouška</t>
  </si>
  <si>
    <t>-365815461</t>
  </si>
  <si>
    <t>176</t>
  </si>
  <si>
    <t>733293905</t>
  </si>
  <si>
    <t>Opravy rozvodů potrubí z trubek měděných vsazení odbočky na stávající potrubí o rozměrech Ø 28/1,5</t>
  </si>
  <si>
    <t>-733596722</t>
  </si>
  <si>
    <t>https://podminky.urs.cz/item/CS_URS_2024_02/733293905</t>
  </si>
  <si>
    <t>177</t>
  </si>
  <si>
    <t>733811231</t>
  </si>
  <si>
    <t>93175145</t>
  </si>
  <si>
    <t>https://podminky.urs.cz/item/CS_URS_2024_02/733811231</t>
  </si>
  <si>
    <t>178</t>
  </si>
  <si>
    <t>733811232</t>
  </si>
  <si>
    <t>-1863520525</t>
  </si>
  <si>
    <t>https://podminky.urs.cz/item/CS_URS_2024_02/733811232</t>
  </si>
  <si>
    <t>179</t>
  </si>
  <si>
    <t>998733121</t>
  </si>
  <si>
    <t>Přesun hmot pro rozvody potrubí stanovený z hmotnosti přesunovaného materiálu vodorovná dopravní vzdálenost do 50 m ruční (bez užití mechanizace) v objektech výšky do 6 m</t>
  </si>
  <si>
    <t>1872826447</t>
  </si>
  <si>
    <t>https://podminky.urs.cz/item/CS_URS_2024_02/998733121</t>
  </si>
  <si>
    <t>734</t>
  </si>
  <si>
    <t>Ústřední vytápění - armatury</t>
  </si>
  <si>
    <t>180</t>
  </si>
  <si>
    <t>734200821</t>
  </si>
  <si>
    <t>Demontáž armatur závitových se dvěma závity do G 1/2</t>
  </si>
  <si>
    <t>-688472981</t>
  </si>
  <si>
    <t>https://podminky.urs.cz/item/CS_URS_2024_02/734200821</t>
  </si>
  <si>
    <t>181</t>
  </si>
  <si>
    <t>734221682</t>
  </si>
  <si>
    <t>Ventily regulační závitové hlavice termostatické pro ovládání ventilů PN 10 do 110°C kapalinové otopných těles VK</t>
  </si>
  <si>
    <t>423936774</t>
  </si>
  <si>
    <t>https://podminky.urs.cz/item/CS_URS_2024_02/734221682</t>
  </si>
  <si>
    <t>182</t>
  </si>
  <si>
    <t>734261416</t>
  </si>
  <si>
    <t>Šroubení regulační radiátorové rohové s vypouštěním G 3/8</t>
  </si>
  <si>
    <t>-2098486346</t>
  </si>
  <si>
    <t>https://podminky.urs.cz/item/CS_URS_2024_02/734261416</t>
  </si>
  <si>
    <t>183</t>
  </si>
  <si>
    <t>734300821</t>
  </si>
  <si>
    <t>Demontáž armatur horkovodních rozpojení šroubení do DN 15</t>
  </si>
  <si>
    <t>639689239</t>
  </si>
  <si>
    <t>https://podminky.urs.cz/item/CS_URS_2024_02/734300821</t>
  </si>
  <si>
    <t>184</t>
  </si>
  <si>
    <t>998734121</t>
  </si>
  <si>
    <t>Přesun hmot pro armatury stanovený z hmotnosti přesunovaného materiálu vodorovná dopravní vzdálenost do 50 m ruční (bez užití mechanizace) v objektech výšky do 6 m</t>
  </si>
  <si>
    <t>-979871637</t>
  </si>
  <si>
    <t>https://podminky.urs.cz/item/CS_URS_2024_02/998734121</t>
  </si>
  <si>
    <t>735</t>
  </si>
  <si>
    <t>Ústřední vytápění - otopná tělesa</t>
  </si>
  <si>
    <t>185</t>
  </si>
  <si>
    <t>735151821</t>
  </si>
  <si>
    <t>Demontáž otopných těles panelových dvouřadých stavební délky do 1500 mm</t>
  </si>
  <si>
    <t>-19115412</t>
  </si>
  <si>
    <t>https://podminky.urs.cz/item/CS_URS_2024_02/735151821</t>
  </si>
  <si>
    <t>186</t>
  </si>
  <si>
    <t>735159210</t>
  </si>
  <si>
    <t>Montáž otopných těles panelových dvouřadých, stavební délky do 1140 mm</t>
  </si>
  <si>
    <t>-764388615</t>
  </si>
  <si>
    <t>https://podminky.urs.cz/item/CS_URS_2024_02/735159210</t>
  </si>
  <si>
    <t>187</t>
  </si>
  <si>
    <t>KRD.ZU144</t>
  </si>
  <si>
    <t>Navrt.konzola 18/120</t>
  </si>
  <si>
    <t>1566837403</t>
  </si>
  <si>
    <t>188</t>
  </si>
  <si>
    <t>735191910</t>
  </si>
  <si>
    <t>Ostatní opravy otopných těles napuštění vody do otopného systému včetně potrubí (bez kotle a ohříváků) otopných těles</t>
  </si>
  <si>
    <t>-862984653</t>
  </si>
  <si>
    <t>https://podminky.urs.cz/item/CS_URS_2024_02/735191910</t>
  </si>
  <si>
    <t>189</t>
  </si>
  <si>
    <t>735494811</t>
  </si>
  <si>
    <t>Vypuštění vody z otopných soustav bez kotlů, ohříváků, zásobníků a nádrží</t>
  </si>
  <si>
    <t>872435814</t>
  </si>
  <si>
    <t>https://podminky.urs.cz/item/CS_URS_2024_02/735494811</t>
  </si>
  <si>
    <t>190</t>
  </si>
  <si>
    <t>998735121</t>
  </si>
  <si>
    <t>Přesun hmot pro otopná tělesa stanovený z hmotnosti přesunovaného materiálu vodorovná dopravní vzdálenost do 50 m ruční (bez užití mechanizace) v objektech výšky do 6 m</t>
  </si>
  <si>
    <t>-1652566826</t>
  </si>
  <si>
    <t>https://podminky.urs.cz/item/CS_URS_2024_02/998735121</t>
  </si>
  <si>
    <t>191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</si>
  <si>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</si>
  <si>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</si>
  <si>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800082036</t>
  </si>
  <si>
    <t>https://podminky.urs.cz/item/CS_URS_2024_02/741112001</t>
  </si>
  <si>
    <t>192</t>
  </si>
  <si>
    <t>34571450</t>
  </si>
  <si>
    <t>krabice pod omítku PVC přístrojová kruhová D 70mm</t>
  </si>
  <si>
    <t>576919935</t>
  </si>
  <si>
    <t>193</t>
  </si>
  <si>
    <t>741122015</t>
  </si>
  <si>
    <t>Montáž kabelů měděných bez ukončení uložených pod omítku plných kulatých (např. CYKY), počtu a průřezu žil 3x1,5 mm2</t>
  </si>
  <si>
    <t>-989843194</t>
  </si>
  <si>
    <t>https://podminky.urs.cz/item/CS_URS_2024_02/741122015</t>
  </si>
  <si>
    <t>194</t>
  </si>
  <si>
    <t>34111030</t>
  </si>
  <si>
    <t>kabel instalační jádro Cu plné izolace PVC plášť PVC 450/750V (CYKY) 3x1,5mm2</t>
  </si>
  <si>
    <t>-941051230</t>
  </si>
  <si>
    <t>195</t>
  </si>
  <si>
    <t>741122016</t>
  </si>
  <si>
    <t>Montáž kabelů měděných bez ukončení uložených pod omítku plných kulatých (např. CYKY), počtu a průřezu žil 3x2,5 až 6 mm2</t>
  </si>
  <si>
    <t>-1211891205</t>
  </si>
  <si>
    <t>https://podminky.urs.cz/item/CS_URS_2024_02/741122016</t>
  </si>
  <si>
    <t>196</t>
  </si>
  <si>
    <t>34111036</t>
  </si>
  <si>
    <t>kabel instalační jádro Cu plné izolace PVC plášť PVC 450/750V (CYKY) 3x2,5mm2</t>
  </si>
  <si>
    <t>564963344</t>
  </si>
  <si>
    <t>197</t>
  </si>
  <si>
    <t>741122211</t>
  </si>
  <si>
    <t>Montáž kabelů měděných bez ukončení uložených volně nebo v liště plných kulatých (např. CYKY) počtu a průřezu žil 3x1,5 až 6 mm2</t>
  </si>
  <si>
    <t>-1976667964</t>
  </si>
  <si>
    <t>https://podminky.urs.cz/item/CS_URS_2024_02/741122211</t>
  </si>
  <si>
    <t>198</t>
  </si>
  <si>
    <t>818164800</t>
  </si>
  <si>
    <t>199</t>
  </si>
  <si>
    <t>741122611</t>
  </si>
  <si>
    <t>Montáž kabelů měděných bez ukončení uložených pevně plných kulatých nebo bezhalogenových (např. CYKY) počtu a průřezu žil 3x1,5 až 6 mm2</t>
  </si>
  <si>
    <t>-1620319839</t>
  </si>
  <si>
    <t>https://podminky.urs.cz/item/CS_URS_2024_02/741122611</t>
  </si>
  <si>
    <t>200</t>
  </si>
  <si>
    <t>-657808261</t>
  </si>
  <si>
    <t>201</t>
  </si>
  <si>
    <t>741122851</t>
  </si>
  <si>
    <t>Demontáž kabelů měděných uložených volně nebo v liště plných kulatých počtu a průřezu žil 2x1,5 až 6 mm2, 3x1,5 až 10 mm2, 4x1,5 až 10 mm2, 5x1,5 až 6 mm2, 7x1,5 až 4 mm2, 12x1,5 mm2</t>
  </si>
  <si>
    <t>1597465996</t>
  </si>
  <si>
    <t>https://podminky.urs.cz/item/CS_URS_2024_02/741122851</t>
  </si>
  <si>
    <t>202</t>
  </si>
  <si>
    <t>741128001</t>
  </si>
  <si>
    <t>Ostatní práce při montáži vodičů a kabelů úpravy vodičů a kabelů odjutování a očištění</t>
  </si>
  <si>
    <t>1005039217</t>
  </si>
  <si>
    <t>https://podminky.urs.cz/item/CS_URS_2024_02/741128001</t>
  </si>
  <si>
    <t>203</t>
  </si>
  <si>
    <t>741128002</t>
  </si>
  <si>
    <t>Ostatní práce při montáži vodičů a kabelů úpravy vodičů a kabelů označování dalším štítkem</t>
  </si>
  <si>
    <t>540853963</t>
  </si>
  <si>
    <t>https://podminky.urs.cz/item/CS_URS_2024_02/741128002</t>
  </si>
  <si>
    <t>204</t>
  </si>
  <si>
    <t>741128005</t>
  </si>
  <si>
    <t>Ostatní práce při montáži vodičů a kabelů úpravy vodičů a kabelů trasování vedení na omítce</t>
  </si>
  <si>
    <t>-1193588834</t>
  </si>
  <si>
    <t>https://podminky.urs.cz/item/CS_URS_2024_02/741128005</t>
  </si>
  <si>
    <t>205</t>
  </si>
  <si>
    <t>741310111</t>
  </si>
  <si>
    <t>Montáž spínačů jedno nebo dvoupólových polozapuštěných nebo zapuštěných se zapojením vodičů bezšroubové připojení ovladačů, řazení 0/1-tlačítkových vypínacích</t>
  </si>
  <si>
    <t>1771504339</t>
  </si>
  <si>
    <t>https://podminky.urs.cz/item/CS_URS_2024_02/741310111</t>
  </si>
  <si>
    <t>206</t>
  </si>
  <si>
    <t>ABB.3557GA01340B1</t>
  </si>
  <si>
    <t>Spínač jednopólový, řazení 1, s krytem</t>
  </si>
  <si>
    <t>-1457618399</t>
  </si>
  <si>
    <t>207</t>
  </si>
  <si>
    <t>ABB.3901AB10B</t>
  </si>
  <si>
    <t>Rámeček jednonásobný</t>
  </si>
  <si>
    <t>1315602861</t>
  </si>
  <si>
    <t>208</t>
  </si>
  <si>
    <t>741311873</t>
  </si>
  <si>
    <t>Demontáž spínačů bez zachování funkčnosti (do suti) polozapuštěných nebo zapuštěných, pro prostředí normální do 10 A, připojení šroubové do 2 svorek</t>
  </si>
  <si>
    <t>-570796222</t>
  </si>
  <si>
    <t>https://podminky.urs.cz/item/CS_URS_2024_02/741311873</t>
  </si>
  <si>
    <t>209</t>
  </si>
  <si>
    <t>741370034</t>
  </si>
  <si>
    <t>Montáž svítidel žárovkových se zapojením vodičů bytových nebo společenských místností nástěnných přisazených 2 zdroje nouzové</t>
  </si>
  <si>
    <t>-1931144754</t>
  </si>
  <si>
    <t>https://podminky.urs.cz/item/CS_URS_2024_02/741370034</t>
  </si>
  <si>
    <t>210</t>
  </si>
  <si>
    <t>34835013</t>
  </si>
  <si>
    <t>svítidlo LED nouzové vestavné baterie 3h</t>
  </si>
  <si>
    <t>-1663177263</t>
  </si>
  <si>
    <t>211</t>
  </si>
  <si>
    <t>741371821</t>
  </si>
  <si>
    <t>Demontáž svítidel bez zachování funkčnosti (do suti) interiérových modulového systému zářivkových, délky do 1100 mm</t>
  </si>
  <si>
    <t>-340623788</t>
  </si>
  <si>
    <t>https://podminky.urs.cz/item/CS_URS_2024_02/741371821</t>
  </si>
  <si>
    <t>212</t>
  </si>
  <si>
    <t>741371844</t>
  </si>
  <si>
    <t>Demontáž svítidel bez zachování funkčnosti (do suti) interiérových se standardní paticí (E27, T5, GU10) nebo integrovaným zdrojem LED přisazených, ploše nástěnných do 0,09 m2</t>
  </si>
  <si>
    <t>2109974674</t>
  </si>
  <si>
    <t>https://podminky.urs.cz/item/CS_URS_2024_02/741371844</t>
  </si>
  <si>
    <t>213</t>
  </si>
  <si>
    <t>741372112</t>
  </si>
  <si>
    <t>Montáž svítidel s integrovaným zdrojem LED se zapojením vodičů interiérových vestavných stropních panelových hranatých nebo kruhových, plochy přes 0,09 do 0,36 m2</t>
  </si>
  <si>
    <t>-1206484447</t>
  </si>
  <si>
    <t>https://podminky.urs.cz/item/CS_URS_2024_02/741372112</t>
  </si>
  <si>
    <t>214</t>
  </si>
  <si>
    <t>34825011</t>
  </si>
  <si>
    <t>svítidlo vestavné stropní panelové čtvercové/obdélníkové 0,09-0,36m2 2200-5000lm</t>
  </si>
  <si>
    <t>1028228621</t>
  </si>
  <si>
    <t>215</t>
  </si>
  <si>
    <t>741810001</t>
  </si>
  <si>
    <t>Zkoušky a prohlídky elektrických rozvodů a zařízení celková prohlídka a vyhotovení revizní zprávy pro objem montážních prací do 100 tis. Kč</t>
  </si>
  <si>
    <t>1667330491</t>
  </si>
  <si>
    <t>https://podminky.urs.cz/item/CS_URS_2024_02/741810001</t>
  </si>
  <si>
    <t>216</t>
  </si>
  <si>
    <t>998741121</t>
  </si>
  <si>
    <t>Přesun hmot pro silnoproud stanovený z hmotnosti přesunovaného materiálu vodorovná dopravní vzdálenost do 50 m ruční (bez užití mechanizace) v objektech výšky do 6 m</t>
  </si>
  <si>
    <t>1183196999</t>
  </si>
  <si>
    <t>https://podminky.urs.cz/item/CS_URS_2024_02/998741121</t>
  </si>
  <si>
    <t>761</t>
  </si>
  <si>
    <t>Konstrukce prosvětlovací</t>
  </si>
  <si>
    <t>217</t>
  </si>
  <si>
    <t>761114791</t>
  </si>
  <si>
    <t>Stěny a příčky ze skleněných tvárnic zděné montáž rozměr 190 x 190 x 100 mm</t>
  </si>
  <si>
    <t>-305919195</t>
  </si>
  <si>
    <t>https://podminky.urs.cz/item/CS_URS_2024_02/761114791</t>
  </si>
  <si>
    <t>218</t>
  </si>
  <si>
    <t>63482142</t>
  </si>
  <si>
    <t>tvárnice skleněná bezbarvá 190x190x100mm vzor hladký</t>
  </si>
  <si>
    <t>-246533989</t>
  </si>
  <si>
    <t>219</t>
  </si>
  <si>
    <t>998761121</t>
  </si>
  <si>
    <t>Přesun hmot pro konstrukce prosvětlovací stanovený z hmotnosti přesunovaného materiálu vodorovná dopravní vzdálenost do 50 m ruční (bez užití mechanizace) v objektech výšky do 6 m</t>
  </si>
  <si>
    <t>-2098694213</t>
  </si>
  <si>
    <t>https://podminky.urs.cz/item/CS_URS_2024_02/998761121</t>
  </si>
  <si>
    <t>763</t>
  </si>
  <si>
    <t>Konstrukce suché výstavby</t>
  </si>
  <si>
    <t>220</t>
  </si>
  <si>
    <t>763121632</t>
  </si>
  <si>
    <t>Stěna předsazená ze sádrokartonových desek montáž desek lepených na bochánky</t>
  </si>
  <si>
    <t>2032474052</t>
  </si>
  <si>
    <t>https://podminky.urs.cz/item/CS_URS_2024_02/763121632</t>
  </si>
  <si>
    <t>221</t>
  </si>
  <si>
    <t>59030025</t>
  </si>
  <si>
    <t>deska SDK impregnovaná H2 tl 12,5mm</t>
  </si>
  <si>
    <t>524844674</t>
  </si>
  <si>
    <t>222</t>
  </si>
  <si>
    <t>763121715</t>
  </si>
  <si>
    <t>Stěna předsazená ze sádrokartonových desek ostatní konstrukce a práce na předsazených stěnách ze sádrokartonových desek úprava styku stěny a podhledu separační páskou s akrylátem</t>
  </si>
  <si>
    <t>1169308910</t>
  </si>
  <si>
    <t>https://podminky.urs.cz/item/CS_URS_2024_02/763121715</t>
  </si>
  <si>
    <t>223</t>
  </si>
  <si>
    <t>763121751</t>
  </si>
  <si>
    <t>Stěna předsazená ze sádrokartonových desek Příplatek k cenám za plochu do 6 m2 jednotlivě</t>
  </si>
  <si>
    <t>-1044899087</t>
  </si>
  <si>
    <t>https://podminky.urs.cz/item/CS_URS_2024_02/763121751</t>
  </si>
  <si>
    <t>224</t>
  </si>
  <si>
    <t>763121761</t>
  </si>
  <si>
    <t>Stěna předsazená ze sádrokartonových desek Příplatek k cenám za rovinnost kvality speciální tmelení kvality Q3</t>
  </si>
  <si>
    <t>1638377876</t>
  </si>
  <si>
    <t>https://podminky.urs.cz/item/CS_URS_2024_02/763121761</t>
  </si>
  <si>
    <t>225</t>
  </si>
  <si>
    <t>763131721</t>
  </si>
  <si>
    <t>Podhled ze sádrokartonových desek ostatní práce a konstrukce na podhledech ze sádrokartonových desek skokové změny výšky podhledu do 0,5 m</t>
  </si>
  <si>
    <t>1342905883</t>
  </si>
  <si>
    <t>https://podminky.urs.cz/item/CS_URS_2024_02/763131721</t>
  </si>
  <si>
    <t>226</t>
  </si>
  <si>
    <t>7631647-1</t>
  </si>
  <si>
    <t>Obklad konstrukcí sádrokartonovými deskami včetně ochranných úhelníků obloukového tvaru tvaru rozvinuté šíře do 0,8 m, opláštěný deskou impregnovanou H2, tl. 12,5 mm</t>
  </si>
  <si>
    <t>881334388</t>
  </si>
  <si>
    <t>227</t>
  </si>
  <si>
    <t>763182411</t>
  </si>
  <si>
    <t>Výplně otvorů konstrukcí ze sádrokartonových desek opláštění obvodu (špalety) okna z desek včetně Al rohu hloubky do 0,5 m</t>
  </si>
  <si>
    <t>2120572278</t>
  </si>
  <si>
    <t>https://podminky.urs.cz/item/CS_URS_2024_02/763182411</t>
  </si>
  <si>
    <t>228</t>
  </si>
  <si>
    <t>763411215</t>
  </si>
  <si>
    <t>Sanitární příčky vhodné do mokrého prostředí dělící přepážky k pisoárům z kompaktních desek tl. 10 mm</t>
  </si>
  <si>
    <t>59359396</t>
  </si>
  <si>
    <t>https://podminky.urs.cz/item/CS_URS_2024_02/763411215</t>
  </si>
  <si>
    <t>229</t>
  </si>
  <si>
    <t>763431011</t>
  </si>
  <si>
    <t>Montáž podhledu minerálního včetně zavěšeného roštu polozapuštěného s panely vyjímatelnými, velikosti panelů do 0,36 m2</t>
  </si>
  <si>
    <t>-1121024044</t>
  </si>
  <si>
    <t>https://podminky.urs.cz/item/CS_URS_2024_02/763431011</t>
  </si>
  <si>
    <t>230</t>
  </si>
  <si>
    <t>63126347</t>
  </si>
  <si>
    <t>panel akustický povrch porézní skelná tkanina hrana nezatřená polozapuštěná αw=1,00 polozapuštěný rastr š 15mm bílý tl 15mm</t>
  </si>
  <si>
    <t>1824315106</t>
  </si>
  <si>
    <t>231</t>
  </si>
  <si>
    <t>763431201</t>
  </si>
  <si>
    <t>Montáž podhledu minerálního napojení na stěnu lištou obvodovou</t>
  </si>
  <si>
    <t>-498329434</t>
  </si>
  <si>
    <t>https://podminky.urs.cz/item/CS_URS_2024_02/763431201</t>
  </si>
  <si>
    <t>232</t>
  </si>
  <si>
    <t>998763120</t>
  </si>
  <si>
    <t>Přesun hmot pro dřevostavby stanovený z hmotnosti přesunovaného materiálu vodorovná dopravní vzdálenost do 50 m ruční (bez užití mechanizace) v objektech výšky do 6 m</t>
  </si>
  <si>
    <t>636012478</t>
  </si>
  <si>
    <t>https://podminky.urs.cz/item/CS_URS_2024_02/998763120</t>
  </si>
  <si>
    <t>766</t>
  </si>
  <si>
    <t>Konstrukce truhlářské</t>
  </si>
  <si>
    <t>233</t>
  </si>
  <si>
    <t>766691914</t>
  </si>
  <si>
    <t>Ostatní práce vyvěšení nebo zavěšení křídel dřevěných dveřních, plochy do 2 m2</t>
  </si>
  <si>
    <t>4016107</t>
  </si>
  <si>
    <t>https://podminky.urs.cz/item/CS_URS_2024_02/766691914</t>
  </si>
  <si>
    <t>234</t>
  </si>
  <si>
    <t>766699611</t>
  </si>
  <si>
    <t>Montáž ostatních truhlářských konstrukcí krytů topného tělesa dřevěných povrchově upravených</t>
  </si>
  <si>
    <t>845470795</t>
  </si>
  <si>
    <t>https://podminky.urs.cz/item/CS_URS_2024_02/766699611</t>
  </si>
  <si>
    <t>235</t>
  </si>
  <si>
    <t>607222-1</t>
  </si>
  <si>
    <t>Kryt radátorů, šířka 2090mm, výška 970mm, hloubka 300mm, tloušťka materiálu 18mm, HPL Laminát</t>
  </si>
  <si>
    <t>-1298961024</t>
  </si>
  <si>
    <t>236</t>
  </si>
  <si>
    <t>607222-2</t>
  </si>
  <si>
    <t>Kryt radátorů, šířka 1880mm, výška 970mm, hloubka 300mm, tloušťka materiálu 18mm, HPL Laminát</t>
  </si>
  <si>
    <t>-146638569</t>
  </si>
  <si>
    <t>237</t>
  </si>
  <si>
    <t>766811-01</t>
  </si>
  <si>
    <t>Montáž skříně pod umyvadlo (viz vizualizace)</t>
  </si>
  <si>
    <t>-1649929952</t>
  </si>
  <si>
    <t>238</t>
  </si>
  <si>
    <t>607222-4</t>
  </si>
  <si>
    <t>Skříň se zaoblenýma rohama s bílou kompaktní deskou tl.12mm s černým jádrem pod umyvadlem, výška 500mm, šířka 1180mm, hloubka 380mm, tlušťka materiálu 18mm, HPL Laminát</t>
  </si>
  <si>
    <t>-1950831412</t>
  </si>
  <si>
    <t>239</t>
  </si>
  <si>
    <t>766821-01</t>
  </si>
  <si>
    <t>Montáž nábytku vestavěného-zrcadlová skříň (viz vizualizace)</t>
  </si>
  <si>
    <t>410653248</t>
  </si>
  <si>
    <t>240</t>
  </si>
  <si>
    <t>607262-5</t>
  </si>
  <si>
    <t>Zrcadlová skříňka do niky, výška 850mm, šířka 1180mm, hloubka 180mm, tlušťka materiálu 18mm, lamino,</t>
  </si>
  <si>
    <t>1270797767</t>
  </si>
  <si>
    <t>241</t>
  </si>
  <si>
    <t>766821-03</t>
  </si>
  <si>
    <t>Montáž skřínky na ručníky pro děti (viz vizualizace)</t>
  </si>
  <si>
    <t>-486689859</t>
  </si>
  <si>
    <t>242</t>
  </si>
  <si>
    <t>60726282</t>
  </si>
  <si>
    <t>Skříňka na ručníky pro děti, 14 přihrádek, výška 830mm, šířka 1640mm, hloubka 120mm, tlušťka materiálu 18mm, HPL Laminát</t>
  </si>
  <si>
    <t>-557502581</t>
  </si>
  <si>
    <t>243</t>
  </si>
  <si>
    <t>766821-02</t>
  </si>
  <si>
    <t>Montáž nábytku vestavěného-skříně (viz vizualizace)</t>
  </si>
  <si>
    <t>21146211</t>
  </si>
  <si>
    <t>244</t>
  </si>
  <si>
    <t>607222-3</t>
  </si>
  <si>
    <t>Skříň se zaobleným rohem, výška 2600mm, šířka 790mm, hloubka 280mm, tlušťka materiálu 18mm, HPL Laminát</t>
  </si>
  <si>
    <t>-396681627</t>
  </si>
  <si>
    <t>245</t>
  </si>
  <si>
    <t>7668258-1</t>
  </si>
  <si>
    <t>Demontáž truhlářských výrobků (obložení radiátorů, garnýže, skříňky na ručníky, obklad kolem oken)</t>
  </si>
  <si>
    <t>-251721874</t>
  </si>
  <si>
    <t>246</t>
  </si>
  <si>
    <t>998766121</t>
  </si>
  <si>
    <t>Přesun hmot pro konstrukce truhlářské stanovený z hmotnosti přesunovaného materiálu vodorovná dopravní vzdálenost do 50 m ruční (bez užití mechanizace) v objektech výšky do 6 m</t>
  </si>
  <si>
    <t>-895323115</t>
  </si>
  <si>
    <t>https://podminky.urs.cz/item/CS_URS_2024_02/998766121</t>
  </si>
  <si>
    <t>767</t>
  </si>
  <si>
    <t>Konstrukce zámečnické</t>
  </si>
  <si>
    <t>247</t>
  </si>
  <si>
    <t>767995101-01</t>
  </si>
  <si>
    <t>Doplňkové konstrukce z profilového materiálu pro ZTI a UT</t>
  </si>
  <si>
    <t>-2005406662</t>
  </si>
  <si>
    <t>248</t>
  </si>
  <si>
    <t>767996701</t>
  </si>
  <si>
    <t>Demontáž ostatních zámečnických konstrukcí řezáním o hmotnosti jednotlivých dílů do 50 kg</t>
  </si>
  <si>
    <t>13259289</t>
  </si>
  <si>
    <t>https://podminky.urs.cz/item/CS_URS_2024_02/767996701</t>
  </si>
  <si>
    <t>249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</si>
  <si>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</si>
  <si>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</si>
  <si>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-1878234598</t>
  </si>
  <si>
    <t>https://podminky.urs.cz/item/CS_URS_2024_02/998767121</t>
  </si>
  <si>
    <t>771</t>
  </si>
  <si>
    <t>Podlahy z dlaždic</t>
  </si>
  <si>
    <t>250</t>
  </si>
  <si>
    <t>771111011</t>
  </si>
  <si>
    <t>Příprava podkladu před provedením dlažby vysátí podlah</t>
  </si>
  <si>
    <t>-1501422084</t>
  </si>
  <si>
    <t>https://podminky.urs.cz/item/CS_URS_2024_02/771111011</t>
  </si>
  <si>
    <t>251</t>
  </si>
  <si>
    <t>771121011</t>
  </si>
  <si>
    <t>Příprava podkladu před provedením dlažby nátěr penetrační na podlahu</t>
  </si>
  <si>
    <t>2071440932</t>
  </si>
  <si>
    <t>https://podminky.urs.cz/item/CS_URS_2024_02/771121011</t>
  </si>
  <si>
    <t>252</t>
  </si>
  <si>
    <t>771151012</t>
  </si>
  <si>
    <t>Příprava podkladu před provedením dlažby samonivelační stěrka min. pevnosti 20 MPa, tloušťky přes 3 do 5 mm</t>
  </si>
  <si>
    <t>-1734503949</t>
  </si>
  <si>
    <t>https://podminky.urs.cz/item/CS_URS_2024_02/771151012</t>
  </si>
  <si>
    <t>253</t>
  </si>
  <si>
    <t>771571810</t>
  </si>
  <si>
    <t>Demontáž podlah z dlaždic keramických kladených do malty</t>
  </si>
  <si>
    <t>1030235920</t>
  </si>
  <si>
    <t>https://podminky.urs.cz/item/CS_URS_2024_02/771571810</t>
  </si>
  <si>
    <t>254</t>
  </si>
  <si>
    <t>771574413</t>
  </si>
  <si>
    <t>Montáž podlah z dlaždic keramických lepených cementovým flexibilním lepidlem hladkých, tloušťky do 10 mm přes 2 do 4 ks/m2</t>
  </si>
  <si>
    <t>1631965080</t>
  </si>
  <si>
    <t>https://podminky.urs.cz/item/CS_URS_2024_02/771574413</t>
  </si>
  <si>
    <t>255</t>
  </si>
  <si>
    <t>59761110</t>
  </si>
  <si>
    <t>dlažba keramická slinutá mrazuvzdorná R10/B povrch hladký/matný tl do 10mm přes 2 do 4ks/m2</t>
  </si>
  <si>
    <t>-1853530124</t>
  </si>
  <si>
    <t>256</t>
  </si>
  <si>
    <t>771591112</t>
  </si>
  <si>
    <t>Izolace podlahy pod dlažbu nátěrem nebo stěrkou ve dvou vrstvách</t>
  </si>
  <si>
    <t>537489654</t>
  </si>
  <si>
    <t>https://podminky.urs.cz/item/CS_URS_2024_02/771591112</t>
  </si>
  <si>
    <t>257</t>
  </si>
  <si>
    <t>771591115</t>
  </si>
  <si>
    <t>Podlahy - dokončovací práce spárování silikonem</t>
  </si>
  <si>
    <t>-1976052587</t>
  </si>
  <si>
    <t>https://podminky.urs.cz/item/CS_URS_2024_02/771591115</t>
  </si>
  <si>
    <t>258</t>
  </si>
  <si>
    <t>771591116</t>
  </si>
  <si>
    <t>Příplatek - dokončovací práce spárování epoxidem</t>
  </si>
  <si>
    <t>1944421917</t>
  </si>
  <si>
    <t>https://podminky.urs.cz/item/CS_URS_2024_02/771591116</t>
  </si>
  <si>
    <t>259</t>
  </si>
  <si>
    <t>771591241</t>
  </si>
  <si>
    <t>Izolace podlahy pod dlažbu těsnícími izolačními pásy vnitřní kout</t>
  </si>
  <si>
    <t>1675581142</t>
  </si>
  <si>
    <t>https://podminky.urs.cz/item/CS_URS_2024_02/771591241</t>
  </si>
  <si>
    <t>260</t>
  </si>
  <si>
    <t>771591242</t>
  </si>
  <si>
    <t>Izolace podlahy pod dlažbu těsnícími izolačními pásy vnější roh</t>
  </si>
  <si>
    <t>-2079528982</t>
  </si>
  <si>
    <t>https://podminky.urs.cz/item/CS_URS_2024_02/771591242</t>
  </si>
  <si>
    <t>261</t>
  </si>
  <si>
    <t>771591264</t>
  </si>
  <si>
    <t>Izolace podlahy pod dlažbu těsnícími izolačními pásy mezi podlahou a stěnu</t>
  </si>
  <si>
    <t>917118801</t>
  </si>
  <si>
    <t>https://podminky.urs.cz/item/CS_URS_2024_02/771591264</t>
  </si>
  <si>
    <t>262</t>
  </si>
  <si>
    <t>771592011</t>
  </si>
  <si>
    <t>Čištění vnitřních ploch po položení dlažby podlah nebo schodišť chemickými prostředky</t>
  </si>
  <si>
    <t>-905076542</t>
  </si>
  <si>
    <t>https://podminky.urs.cz/item/CS_URS_2024_02/771592011</t>
  </si>
  <si>
    <t>263</t>
  </si>
  <si>
    <t>998771121</t>
  </si>
  <si>
    <t>Přesun hmot pro podlahy z dlaždic stanovený z hmotnosti přesunovaného materiálu vodorovná dopravní vzdálenost do 50 m ruční (bez užití mechanizace) v objektech výšky do 6 m</t>
  </si>
  <si>
    <t>-1643709473</t>
  </si>
  <si>
    <t>https://podminky.urs.cz/item/CS_URS_2024_02/998771121</t>
  </si>
  <si>
    <t>781</t>
  </si>
  <si>
    <t>Dokončovací práce - obklady</t>
  </si>
  <si>
    <t>264</t>
  </si>
  <si>
    <t>781111011</t>
  </si>
  <si>
    <t>Příprava podkladu před provedením obkladu oprášení (ometení) stěny</t>
  </si>
  <si>
    <t>-1484100634</t>
  </si>
  <si>
    <t>https://podminky.urs.cz/item/CS_URS_2024_02/781111011</t>
  </si>
  <si>
    <t>265</t>
  </si>
  <si>
    <t>781121011</t>
  </si>
  <si>
    <t>Příprava podkladu před provedením obkladu nátěr penetrační na stěnu</t>
  </si>
  <si>
    <t>1204391983</t>
  </si>
  <si>
    <t>https://podminky.urs.cz/item/CS_URS_2024_02/781121011</t>
  </si>
  <si>
    <t>266</t>
  </si>
  <si>
    <t>781131112</t>
  </si>
  <si>
    <t>Izolace stěny pod obklad izolace nátěrem nebo stěrkou ve dvou vrstvách</t>
  </si>
  <si>
    <t>-1859017772</t>
  </si>
  <si>
    <t>https://podminky.urs.cz/item/CS_URS_2024_02/781131112</t>
  </si>
  <si>
    <t>267</t>
  </si>
  <si>
    <t>781131232</t>
  </si>
  <si>
    <t>Izolace stěny pod obklad izolace těsnícími izolačními pásy pro styčné nebo dilatační spáry</t>
  </si>
  <si>
    <t>-902419416</t>
  </si>
  <si>
    <t>https://podminky.urs.cz/item/CS_URS_2024_02/781131232</t>
  </si>
  <si>
    <t>268</t>
  </si>
  <si>
    <t>781151031</t>
  </si>
  <si>
    <t>Příprava podkladu před provedením obkladu celoplošné vyrovnání podkladu stěrkou, tloušťky 3 mm</t>
  </si>
  <si>
    <t>-1173589687</t>
  </si>
  <si>
    <t>https://podminky.urs.cz/item/CS_URS_2024_02/781151031</t>
  </si>
  <si>
    <t>269</t>
  </si>
  <si>
    <t>781471810</t>
  </si>
  <si>
    <t>Demontáž obkladů z dlaždic keramických kladených do malty</t>
  </si>
  <si>
    <t>1886329091</t>
  </si>
  <si>
    <t>https://podminky.urs.cz/item/CS_URS_2024_02/781471810</t>
  </si>
  <si>
    <t>270</t>
  </si>
  <si>
    <t>781472213</t>
  </si>
  <si>
    <t>Montáž keramických obkladů stěn lepených cementovým flexibilním lepidlem hladkých přes 2 do 4 ks/m2</t>
  </si>
  <si>
    <t>848660996</t>
  </si>
  <si>
    <t>https://podminky.urs.cz/item/CS_URS_2024_02/781472213</t>
  </si>
  <si>
    <t>271</t>
  </si>
  <si>
    <t>1134939145</t>
  </si>
  <si>
    <t>272</t>
  </si>
  <si>
    <t>781472214</t>
  </si>
  <si>
    <t>Montáž keramických obkladů stěn lepených cementovým flexibilním lepidlem hladkých přes 4 do 6 ks/m2</t>
  </si>
  <si>
    <t>1714649520</t>
  </si>
  <si>
    <t>https://podminky.urs.cz/item/CS_URS_2024_02/781472214</t>
  </si>
  <si>
    <t>273</t>
  </si>
  <si>
    <t>59761717</t>
  </si>
  <si>
    <t>obklad keramický nemrazuvzdorný povrch hladký/matný tl do 10mm přes 4 do 6ks/m2</t>
  </si>
  <si>
    <t>-1493201645</t>
  </si>
  <si>
    <t>274</t>
  </si>
  <si>
    <t>781472291</t>
  </si>
  <si>
    <t>Montáž keramických obkladů stěn lepených cementovým flexibilním lepidlem Příplatek k cenám za plochu do 10 m2 jednotlivě</t>
  </si>
  <si>
    <t>88236696</t>
  </si>
  <si>
    <t>https://podminky.urs.cz/item/CS_URS_2024_02/781472291</t>
  </si>
  <si>
    <t>275</t>
  </si>
  <si>
    <t>781484413</t>
  </si>
  <si>
    <t>Montáž keramických obkladů stěn z mozaiky nebo dekoru lepených na síti lepené cementovým flexibilním lepidlem, základní prvek přes 200 do 400 ks/m2</t>
  </si>
  <si>
    <t>2003668514</t>
  </si>
  <si>
    <t>https://podminky.urs.cz/item/CS_URS_2024_02/781484413</t>
  </si>
  <si>
    <t>276</t>
  </si>
  <si>
    <t>59761209</t>
  </si>
  <si>
    <t>mozaika keramická nemrazuvzdorná lepená na síti povrch hladký/lesklý tl do 10mm základní prvek přes 200 do 400ks/m2</t>
  </si>
  <si>
    <t>653899569</t>
  </si>
  <si>
    <t>277</t>
  </si>
  <si>
    <t>781485791</t>
  </si>
  <si>
    <t>Montáž keramických obkladů stěn z mozaiky nebo dekoru lepených na síti Příplatek k cenám za plochu do 10 m2 jednotlivě</t>
  </si>
  <si>
    <t>-1626100722</t>
  </si>
  <si>
    <t>https://podminky.urs.cz/item/CS_URS_2024_02/781485791</t>
  </si>
  <si>
    <t>278</t>
  </si>
  <si>
    <t>781491021</t>
  </si>
  <si>
    <t>Montáž zrcadel lepených silikonovým tmelem na keramický obklad, plochy do 1 m2</t>
  </si>
  <si>
    <t>1210501563</t>
  </si>
  <si>
    <t>https://podminky.urs.cz/item/CS_URS_2024_02/781491021</t>
  </si>
  <si>
    <t>279</t>
  </si>
  <si>
    <t>63465122</t>
  </si>
  <si>
    <t>zrcadlo nemontované čiré tl 3mm rozměr 500x350mm atypické obloukové</t>
  </si>
  <si>
    <t>-1610083067</t>
  </si>
  <si>
    <t>280</t>
  </si>
  <si>
    <t>781492211</t>
  </si>
  <si>
    <t>Obklad - dokončující práce montáž profilu lepeného flexibilním cementovým lepidlem rohového</t>
  </si>
  <si>
    <t>-820800085</t>
  </si>
  <si>
    <t>https://podminky.urs.cz/item/CS_URS_2024_02/781492211</t>
  </si>
  <si>
    <t>281</t>
  </si>
  <si>
    <t>19416014</t>
  </si>
  <si>
    <t>lišta ukončovací nerezová 8mm</t>
  </si>
  <si>
    <t>1543693426</t>
  </si>
  <si>
    <t>282</t>
  </si>
  <si>
    <t>781495115</t>
  </si>
  <si>
    <t>Obklad - dokončující práce ostatní práce spárování silikonem</t>
  </si>
  <si>
    <t>2024090679</t>
  </si>
  <si>
    <t>https://podminky.urs.cz/item/CS_URS_2024_02/781495115</t>
  </si>
  <si>
    <t>283</t>
  </si>
  <si>
    <t>781495116</t>
  </si>
  <si>
    <t>Příplatek - dokončující práce ostatní práce spárování epoxidem</t>
  </si>
  <si>
    <t>1604267478</t>
  </si>
  <si>
    <t>https://podminky.urs.cz/item/CS_URS_2024_02/781495116</t>
  </si>
  <si>
    <t>284</t>
  </si>
  <si>
    <t>781495142</t>
  </si>
  <si>
    <t>Obklad - dokončující práce průnik obkladem kruhový, bez izolace přes DN 30 do DN 90</t>
  </si>
  <si>
    <t>-1182070761</t>
  </si>
  <si>
    <t>https://podminky.urs.cz/item/CS_URS_2024_02/781495142</t>
  </si>
  <si>
    <t>285</t>
  </si>
  <si>
    <t>781495143</t>
  </si>
  <si>
    <t>Obklad - dokončující práce průnik obkladem kruhový, bez izolace přes DN 90</t>
  </si>
  <si>
    <t>-769654429</t>
  </si>
  <si>
    <t>https://podminky.urs.cz/item/CS_URS_2024_02/781495143</t>
  </si>
  <si>
    <t>286</t>
  </si>
  <si>
    <t>781495211</t>
  </si>
  <si>
    <t>Čištění vnitřních ploch po provedení obkladu stěn chemickými prostředky</t>
  </si>
  <si>
    <t>910090642</t>
  </si>
  <si>
    <t>https://podminky.urs.cz/item/CS_URS_2024_02/781495211</t>
  </si>
  <si>
    <t>287</t>
  </si>
  <si>
    <t>998781121</t>
  </si>
  <si>
    <t>Přesun hmot pro obklady keramické stanovený z hmotnosti přesunovaného materiálu vodorovná dopravní vzdálenost do 50 m ruční (bez užití mechanizace) v objektech výšky do 6 m</t>
  </si>
  <si>
    <t>1469931695</t>
  </si>
  <si>
    <t>https://podminky.urs.cz/item/CS_URS_2024_02/998781121</t>
  </si>
  <si>
    <t>783</t>
  </si>
  <si>
    <t>Dokončovací práce - nátěry</t>
  </si>
  <si>
    <t>288</t>
  </si>
  <si>
    <t>783601713</t>
  </si>
  <si>
    <t>Příprava podkladu armatur a kovových potrubí před provedením nátěru potrubí do DN 50 mm odmaštěním, odmašťovačem vodou ředitelným</t>
  </si>
  <si>
    <t>-1224343701</t>
  </si>
  <si>
    <t>https://podminky.urs.cz/item/CS_URS_2024_02/783601713</t>
  </si>
  <si>
    <t>289</t>
  </si>
  <si>
    <t>783644551</t>
  </si>
  <si>
    <t>Základní nátěr armatur a kovových potrubí jednonásobný potrubí do DN 50 mm polyuretanový</t>
  </si>
  <si>
    <t>2048316943</t>
  </si>
  <si>
    <t>https://podminky.urs.cz/item/CS_URS_2024_02/783644551</t>
  </si>
  <si>
    <t>290</t>
  </si>
  <si>
    <t>783647611</t>
  </si>
  <si>
    <t>Krycí nátěr (email) armatur a kovových potrubí potrubí do DN 50 mm dvojnásobný polyuretanový</t>
  </si>
  <si>
    <t>-1005689718</t>
  </si>
  <si>
    <t>https://podminky.urs.cz/item/CS_URS_2024_02/783647611</t>
  </si>
  <si>
    <t>784</t>
  </si>
  <si>
    <t>Dokončovací práce - malby a tapety</t>
  </si>
  <si>
    <t>291</t>
  </si>
  <si>
    <t>784121001</t>
  </si>
  <si>
    <t>Oškrabání malby v místnostech výšky do 3,80 m</t>
  </si>
  <si>
    <t>1030587245</t>
  </si>
  <si>
    <t>https://podminky.urs.cz/item/CS_URS_2024_02/784121001</t>
  </si>
  <si>
    <t>292</t>
  </si>
  <si>
    <t>784171001</t>
  </si>
  <si>
    <t>Olepování vnitřních ploch (materiál ve specifikaci) včetně pozdějšího odlepení páskou nebo fólií v místnostech výšky do 3,80 m</t>
  </si>
  <si>
    <t>915902976</t>
  </si>
  <si>
    <t>https://podminky.urs.cz/item/CS_URS_2024_02/784171001</t>
  </si>
  <si>
    <t>293</t>
  </si>
  <si>
    <t>58124838</t>
  </si>
  <si>
    <t>páska maskovací krepová pro malířské potřeby š 50mm</t>
  </si>
  <si>
    <t>1808911534</t>
  </si>
  <si>
    <t>294</t>
  </si>
  <si>
    <t>784171101</t>
  </si>
  <si>
    <t>Zakrytí nemalovaných ploch (materiál ve specifikaci) včetně pozdějšího odkrytí podlah</t>
  </si>
  <si>
    <t>925999854</t>
  </si>
  <si>
    <t>https://podminky.urs.cz/item/CS_URS_2024_02/784171101</t>
  </si>
  <si>
    <t>295</t>
  </si>
  <si>
    <t>58124844</t>
  </si>
  <si>
    <t>fólie pro malířské potřeby zakrývací tl 25µ 4x5m</t>
  </si>
  <si>
    <t>-1360148558</t>
  </si>
  <si>
    <t>296</t>
  </si>
  <si>
    <t>784171111</t>
  </si>
  <si>
    <t>Zakrytí nemalovaných ploch (materiál ve specifikaci) včetně pozdějšího odkrytí svislých ploch např. stěn, oken, dveří v místnostech výšky do 3,80</t>
  </si>
  <si>
    <t>1102036136</t>
  </si>
  <si>
    <t>https://podminky.urs.cz/item/CS_URS_2024_02/784171111</t>
  </si>
  <si>
    <t>297</t>
  </si>
  <si>
    <t>28323152</t>
  </si>
  <si>
    <t>fólie s papírovou samolepící páskou pro vnitřní malířské potřeby 1,8mx33m</t>
  </si>
  <si>
    <t>135923031</t>
  </si>
  <si>
    <t>298</t>
  </si>
  <si>
    <t>784181101</t>
  </si>
  <si>
    <t>Penetrace podkladu jednonásobná základní akrylátová bezbarvá v místnostech výšky do 3,80 m</t>
  </si>
  <si>
    <t>1622843728</t>
  </si>
  <si>
    <t>https://podminky.urs.cz/item/CS_URS_2024_02/784181101</t>
  </si>
  <si>
    <t>299</t>
  </si>
  <si>
    <t>784191007</t>
  </si>
  <si>
    <t>Čištění vnitřních ploch hrubý úklid po provedení malířských prací omytím podlah</t>
  </si>
  <si>
    <t>125007497</t>
  </si>
  <si>
    <t>https://podminky.urs.cz/item/CS_URS_2024_02/784191007</t>
  </si>
  <si>
    <t>300</t>
  </si>
  <si>
    <t>784211111</t>
  </si>
  <si>
    <t>Malby z malířských směsí oděruvzdorných za mokra dvojnásobné, bílé za mokra oděruvzdorné velmi dobře v místnostech výšky do 3,80 m</t>
  </si>
  <si>
    <t>-1905430153</t>
  </si>
  <si>
    <t>https://podminky.urs.cz/item/CS_URS_2024_02/784211111</t>
  </si>
  <si>
    <t>HZS</t>
  </si>
  <si>
    <t>Hodinové zúčtovací sazby</t>
  </si>
  <si>
    <t>301</t>
  </si>
  <si>
    <t>HZS1301</t>
  </si>
  <si>
    <t>Nepředvídatelné práce</t>
  </si>
  <si>
    <t>hod</t>
  </si>
  <si>
    <t>512</t>
  </si>
  <si>
    <t>-370444842</t>
  </si>
  <si>
    <t>https://podminky.urs.cz/item/CS_URS_2024_02/HZS1301</t>
  </si>
  <si>
    <t>VRN</t>
  </si>
  <si>
    <t>Vedlejší rozpočtové náklady</t>
  </si>
  <si>
    <t>VRN1</t>
  </si>
  <si>
    <t>Průzkumné, geodetické a projektové práce</t>
  </si>
  <si>
    <t>302</t>
  </si>
  <si>
    <t>013254000</t>
  </si>
  <si>
    <t>Dokumentace skutečného provedení stavby</t>
  </si>
  <si>
    <t>1024</t>
  </si>
  <si>
    <t>-1745054493</t>
  </si>
  <si>
    <t>https://podminky.urs.cz/item/CS_URS_2024_02/013254000</t>
  </si>
  <si>
    <t>VRN2</t>
  </si>
  <si>
    <t>Příprava staveniště</t>
  </si>
  <si>
    <t>303</t>
  </si>
  <si>
    <t>020001000</t>
  </si>
  <si>
    <t>%</t>
  </si>
  <si>
    <t>-10174082</t>
  </si>
  <si>
    <t>https://podminky.urs.cz/item/CS_URS_2024_02/020001000</t>
  </si>
  <si>
    <t>VRN3</t>
  </si>
  <si>
    <t>Zařízení staveniště</t>
  </si>
  <si>
    <t>304</t>
  </si>
  <si>
    <t>030001000</t>
  </si>
  <si>
    <t>-84231831</t>
  </si>
  <si>
    <t>https://podminky.urs.cz/item/CS_URS_2024_02/030001000</t>
  </si>
  <si>
    <t>VRN4</t>
  </si>
  <si>
    <t>Inženýrská činnost</t>
  </si>
  <si>
    <t>305</t>
  </si>
  <si>
    <t>040001000</t>
  </si>
  <si>
    <t>1241072731</t>
  </si>
  <si>
    <t>https://podminky.urs.cz/item/CS_URS_2024_02/040001000</t>
  </si>
  <si>
    <t>VRN7</t>
  </si>
  <si>
    <t>Provozní vlivy</t>
  </si>
  <si>
    <t>306</t>
  </si>
  <si>
    <t>070001000</t>
  </si>
  <si>
    <t>Provozní vlivy (zakrytí stávajících prostor a schodišť proti poškození)</t>
  </si>
  <si>
    <t>-286659805</t>
  </si>
  <si>
    <t>https://podminky.urs.cz/item/CS_URS_2024_02/070001000</t>
  </si>
  <si>
    <t>05a - Šatna Skřítci + Motýlci - kazetový podhled</t>
  </si>
  <si>
    <t>Podhled minerální ostatní práce a konstrukce skokové změny výšky podhledu do 0,5 m</t>
  </si>
  <si>
    <t>1375270852</t>
  </si>
  <si>
    <t>-1026437663</t>
  </si>
  <si>
    <t>-755056424</t>
  </si>
  <si>
    <t>238468929</t>
  </si>
  <si>
    <t>1176573032</t>
  </si>
  <si>
    <t>06 - Sociální zázemí Barvínci (2.NP vlevo)</t>
  </si>
  <si>
    <t xml:space="preserve">    776 - Podlahy povlakové</t>
  </si>
  <si>
    <t>-1588277363</t>
  </si>
  <si>
    <t>877260330</t>
  </si>
  <si>
    <t>Montáž tvarovek na kanalizačním plastovém potrubí z PP nebo PVC-U hladkého plnostěnného spojek nebo redukcí DN 100</t>
  </si>
  <si>
    <t>-1681512528</t>
  </si>
  <si>
    <t>https://podminky.urs.cz/item/CS_URS_2024_02/877260330</t>
  </si>
  <si>
    <t>55161856</t>
  </si>
  <si>
    <t>přechod z plastových trub na litinové (bez hrdel) DN 75</t>
  </si>
  <si>
    <t>-2074922280</t>
  </si>
  <si>
    <t>55161857</t>
  </si>
  <si>
    <t>přechod z plastových trub na litinové (bez hrdel) DN 110</t>
  </si>
  <si>
    <t>-1462346802</t>
  </si>
  <si>
    <t>-61491311</t>
  </si>
  <si>
    <t>1157948046</t>
  </si>
  <si>
    <t>977151118</t>
  </si>
  <si>
    <t>Jádrové vrty diamantovými korunkami do stavebních materiálů (železobetonu, betonu, cihel, obkladů, dlažeb, kamene) průměru přes 90 do 100 mm</t>
  </si>
  <si>
    <t>381265585</t>
  </si>
  <si>
    <t>https://podminky.urs.cz/item/CS_URS_2024_02/977151118</t>
  </si>
  <si>
    <t>977151123</t>
  </si>
  <si>
    <t>Jádrové vrty diamantovými korunkami do stavebních materiálů (železobetonu, betonu, cihel, obkladů, dlažeb, kamene) průměru přes 130 do 150 mm</t>
  </si>
  <si>
    <t>-855796893</t>
  </si>
  <si>
    <t>https://podminky.urs.cz/item/CS_URS_2024_02/977151123</t>
  </si>
  <si>
    <t>721160802</t>
  </si>
  <si>
    <t>Demontáž potrubí z vláknocementových trub odpadních nebo ventilačních do DN 100</t>
  </si>
  <si>
    <t>-1607473498</t>
  </si>
  <si>
    <t>https://podminky.urs.cz/item/CS_URS_2024_02/721160802</t>
  </si>
  <si>
    <t>721160806</t>
  </si>
  <si>
    <t>Demontáž potrubí z vláknocementových trub odpadních nebo ventilačních přes 100 do DN 200</t>
  </si>
  <si>
    <t>-1845438518</t>
  </si>
  <si>
    <t>https://podminky.urs.cz/item/CS_URS_2024_02/721160806</t>
  </si>
  <si>
    <t>1564900667</t>
  </si>
  <si>
    <t>2077136371</t>
  </si>
  <si>
    <t>1350490548</t>
  </si>
  <si>
    <t>-66860596</t>
  </si>
  <si>
    <t>-480116880</t>
  </si>
  <si>
    <t>1868641662</t>
  </si>
  <si>
    <t>537242857</t>
  </si>
  <si>
    <t>-1171945000</t>
  </si>
  <si>
    <t>-1618115071</t>
  </si>
  <si>
    <t>1526224151</t>
  </si>
  <si>
    <t>1889379519</t>
  </si>
  <si>
    <t>-1416655846</t>
  </si>
  <si>
    <t>304679217</t>
  </si>
  <si>
    <t>-36882814</t>
  </si>
  <si>
    <t>-367885041</t>
  </si>
  <si>
    <t>-1676571385</t>
  </si>
  <si>
    <t>-85913221</t>
  </si>
  <si>
    <t>-970384819</t>
  </si>
  <si>
    <t>-1541651609</t>
  </si>
  <si>
    <t>-928917645</t>
  </si>
  <si>
    <t>-452974603</t>
  </si>
  <si>
    <t>1411038293</t>
  </si>
  <si>
    <t>-1205045935</t>
  </si>
  <si>
    <t>-1244442676</t>
  </si>
  <si>
    <t>-1606043563</t>
  </si>
  <si>
    <t>257822247</t>
  </si>
  <si>
    <t>1428446338</t>
  </si>
  <si>
    <t>1067885479</t>
  </si>
  <si>
    <t>1728075466</t>
  </si>
  <si>
    <t>870568873</t>
  </si>
  <si>
    <t>2014643305</t>
  </si>
  <si>
    <t>2047629903</t>
  </si>
  <si>
    <t>1969851594</t>
  </si>
  <si>
    <t>Kryt radátorů, šířka 2150mm, výška 970mm, hloubka 300mm, tloušťka materiálu 18mm, HPL Laminát</t>
  </si>
  <si>
    <t>Skříň se zaoblenýma rohama s bílou kompaktní deskou tl.12mm s černým jádrem pod umyvadlem, výška 500mm, šířka 1150mm, hloubka 380mm, tlušťka materiálu 18mm, HPL Laminát</t>
  </si>
  <si>
    <t>Zrcadlová skříňka do niky, výška 860mm, šířka 1150mm, hloubka 180mm, tlušťka materiálu 18mm, lamino,</t>
  </si>
  <si>
    <t>Skříňka na ručníky pro děti, 14 přihrádek, výška 830mm, šířka 1670mm, hloubka 120mm, tlušťka materiálu 18mm, HPL Laminát</t>
  </si>
  <si>
    <t>Skříň se zaobleným rohem, výška 2700mm, šířka 750mm, hloubka 280mm, tlušťka materiálu 18mm, HPL Laminát</t>
  </si>
  <si>
    <t>776</t>
  </si>
  <si>
    <t>Podlahy povlakové</t>
  </si>
  <si>
    <t>776421311</t>
  </si>
  <si>
    <t>Montáž lišt přechodových samolepících</t>
  </si>
  <si>
    <t>-1370812953</t>
  </si>
  <si>
    <t>https://podminky.urs.cz/item/CS_URS_2024_02/776421311</t>
  </si>
  <si>
    <t>59054153</t>
  </si>
  <si>
    <t>profil přechodový mezi kobercem a dlažbou, laminátovou nebo dřevěnou podlahou</t>
  </si>
  <si>
    <t>-1009052122</t>
  </si>
  <si>
    <t>998776121</t>
  </si>
  <si>
    <t>Přesun hmot pro podlahy povlakové stanovený z hmotnosti přesunovaného materiálu vodorovná dopravní vzdálenost do 50 m ruční (bez užití mechanizace) v objektech výšky do 6 m</t>
  </si>
  <si>
    <t>943261463</t>
  </si>
  <si>
    <t>https://podminky.urs.cz/item/CS_URS_2024_02/998776121</t>
  </si>
  <si>
    <t>-430595890</t>
  </si>
  <si>
    <t>-1478574119</t>
  </si>
  <si>
    <t>331147029</t>
  </si>
  <si>
    <t>06a - Šatna Barvínci + Sluníčka - kazetový podhled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</si>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</sst>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5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19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021" TargetMode="External" /><Relationship Id="rId2" Type="http://schemas.openxmlformats.org/officeDocument/2006/relationships/hyperlink" Target="https://podminky.urs.cz/item/CS_URS_2024_02/113107022" TargetMode="External" /><Relationship Id="rId3" Type="http://schemas.openxmlformats.org/officeDocument/2006/relationships/hyperlink" Target="https://podminky.urs.cz/item/CS_URS_2024_02/119003227" TargetMode="External" /><Relationship Id="rId4" Type="http://schemas.openxmlformats.org/officeDocument/2006/relationships/hyperlink" Target="https://podminky.urs.cz/item/CS_URS_2024_02/119003228" TargetMode="External" /><Relationship Id="rId5" Type="http://schemas.openxmlformats.org/officeDocument/2006/relationships/hyperlink" Target="https://podminky.urs.cz/item/CS_URS_2024_02/131251100" TargetMode="External" /><Relationship Id="rId6" Type="http://schemas.openxmlformats.org/officeDocument/2006/relationships/hyperlink" Target="https://podminky.urs.cz/item/CS_URS_2024_02/132251101" TargetMode="External" /><Relationship Id="rId7" Type="http://schemas.openxmlformats.org/officeDocument/2006/relationships/hyperlink" Target="https://podminky.urs.cz/item/CS_URS_2024_02/139711111" TargetMode="External" /><Relationship Id="rId8" Type="http://schemas.openxmlformats.org/officeDocument/2006/relationships/hyperlink" Target="https://podminky.urs.cz/item/CS_URS_2024_02/162211311" TargetMode="External" /><Relationship Id="rId9" Type="http://schemas.openxmlformats.org/officeDocument/2006/relationships/hyperlink" Target="https://podminky.urs.cz/item/CS_URS_2024_02/162211319" TargetMode="External" /><Relationship Id="rId10" Type="http://schemas.openxmlformats.org/officeDocument/2006/relationships/hyperlink" Target="https://podminky.urs.cz/item/CS_URS_2024_02/171201231" TargetMode="External" /><Relationship Id="rId11" Type="http://schemas.openxmlformats.org/officeDocument/2006/relationships/hyperlink" Target="https://podminky.urs.cz/item/CS_URS_2024_02/171251201" TargetMode="External" /><Relationship Id="rId12" Type="http://schemas.openxmlformats.org/officeDocument/2006/relationships/hyperlink" Target="https://podminky.urs.cz/item/CS_URS_2024_02/174112101" TargetMode="External" /><Relationship Id="rId13" Type="http://schemas.openxmlformats.org/officeDocument/2006/relationships/hyperlink" Target="https://podminky.urs.cz/item/CS_URS_2024_02/174112102" TargetMode="External" /><Relationship Id="rId14" Type="http://schemas.openxmlformats.org/officeDocument/2006/relationships/hyperlink" Target="https://podminky.urs.cz/item/CS_URS_2024_02/175111101" TargetMode="External" /><Relationship Id="rId15" Type="http://schemas.openxmlformats.org/officeDocument/2006/relationships/hyperlink" Target="https://podminky.urs.cz/item/CS_URS_2024_02/181411131" TargetMode="External" /><Relationship Id="rId16" Type="http://schemas.openxmlformats.org/officeDocument/2006/relationships/hyperlink" Target="https://podminky.urs.cz/item/CS_URS_2024_02/271542211" TargetMode="External" /><Relationship Id="rId17" Type="http://schemas.openxmlformats.org/officeDocument/2006/relationships/hyperlink" Target="https://podminky.urs.cz/item/CS_URS_2024_02/311272211" TargetMode="External" /><Relationship Id="rId18" Type="http://schemas.openxmlformats.org/officeDocument/2006/relationships/hyperlink" Target="https://podminky.urs.cz/item/CS_URS_2024_02/311273955" TargetMode="External" /><Relationship Id="rId19" Type="http://schemas.openxmlformats.org/officeDocument/2006/relationships/hyperlink" Target="https://podminky.urs.cz/item/CS_URS_2024_02/340271021" TargetMode="External" /><Relationship Id="rId20" Type="http://schemas.openxmlformats.org/officeDocument/2006/relationships/hyperlink" Target="https://podminky.urs.cz/item/CS_URS_2024_02/346272256" TargetMode="External" /><Relationship Id="rId21" Type="http://schemas.openxmlformats.org/officeDocument/2006/relationships/hyperlink" Target="https://podminky.urs.cz/item/CS_URS_2024_02/451572111" TargetMode="External" /><Relationship Id="rId22" Type="http://schemas.openxmlformats.org/officeDocument/2006/relationships/hyperlink" Target="https://podminky.urs.cz/item/CS_URS_2024_02/596811220" TargetMode="External" /><Relationship Id="rId23" Type="http://schemas.openxmlformats.org/officeDocument/2006/relationships/hyperlink" Target="https://podminky.urs.cz/item/CS_URS_2024_02/612131121" TargetMode="External" /><Relationship Id="rId24" Type="http://schemas.openxmlformats.org/officeDocument/2006/relationships/hyperlink" Target="https://podminky.urs.cz/item/CS_URS_2024_02/612311131" TargetMode="External" /><Relationship Id="rId25" Type="http://schemas.openxmlformats.org/officeDocument/2006/relationships/hyperlink" Target="https://podminky.urs.cz/item/CS_URS_2024_02/612315101" TargetMode="External" /><Relationship Id="rId26" Type="http://schemas.openxmlformats.org/officeDocument/2006/relationships/hyperlink" Target="https://podminky.urs.cz/item/CS_URS_2024_02/612315203" TargetMode="External" /><Relationship Id="rId27" Type="http://schemas.openxmlformats.org/officeDocument/2006/relationships/hyperlink" Target="https://podminky.urs.cz/item/CS_URS_2024_02/612315223" TargetMode="External" /><Relationship Id="rId28" Type="http://schemas.openxmlformats.org/officeDocument/2006/relationships/hyperlink" Target="https://podminky.urs.cz/item/CS_URS_2024_02/612315301" TargetMode="External" /><Relationship Id="rId29" Type="http://schemas.openxmlformats.org/officeDocument/2006/relationships/hyperlink" Target="https://podminky.urs.cz/item/CS_URS_2024_02/622142001" TargetMode="External" /><Relationship Id="rId30" Type="http://schemas.openxmlformats.org/officeDocument/2006/relationships/hyperlink" Target="https://podminky.urs.cz/item/CS_URS_2023_02/631312141" TargetMode="External" /><Relationship Id="rId31" Type="http://schemas.openxmlformats.org/officeDocument/2006/relationships/hyperlink" Target="https://podminky.urs.cz/item/CS_URS_2023_02/631312141" TargetMode="External" /><Relationship Id="rId32" Type="http://schemas.openxmlformats.org/officeDocument/2006/relationships/hyperlink" Target="https://podminky.urs.cz/item/CS_URS_2024_01/631362021" TargetMode="External" /><Relationship Id="rId33" Type="http://schemas.openxmlformats.org/officeDocument/2006/relationships/hyperlink" Target="https://podminky.urs.cz/item/CS_URS_2024_02/632452411" TargetMode="External" /><Relationship Id="rId34" Type="http://schemas.openxmlformats.org/officeDocument/2006/relationships/hyperlink" Target="https://podminky.urs.cz/item/CS_URS_2024_02/877350330" TargetMode="External" /><Relationship Id="rId35" Type="http://schemas.openxmlformats.org/officeDocument/2006/relationships/hyperlink" Target="https://podminky.urs.cz/item/CS_URS_2024_02/894811151" TargetMode="External" /><Relationship Id="rId36" Type="http://schemas.openxmlformats.org/officeDocument/2006/relationships/hyperlink" Target="https://podminky.urs.cz/item/CS_URS_2024_02/946112111" TargetMode="External" /><Relationship Id="rId37" Type="http://schemas.openxmlformats.org/officeDocument/2006/relationships/hyperlink" Target="https://podminky.urs.cz/item/CS_URS_2024_02/946112211" TargetMode="External" /><Relationship Id="rId38" Type="http://schemas.openxmlformats.org/officeDocument/2006/relationships/hyperlink" Target="https://podminky.urs.cz/item/CS_URS_2024_02/946112811" TargetMode="External" /><Relationship Id="rId39" Type="http://schemas.openxmlformats.org/officeDocument/2006/relationships/hyperlink" Target="https://podminky.urs.cz/item/CS_URS_2024_02/952901111" TargetMode="External" /><Relationship Id="rId40" Type="http://schemas.openxmlformats.org/officeDocument/2006/relationships/hyperlink" Target="https://podminky.urs.cz/item/CS_URS_2024_02/962031133" TargetMode="External" /><Relationship Id="rId41" Type="http://schemas.openxmlformats.org/officeDocument/2006/relationships/hyperlink" Target="https://podminky.urs.cz/item/CS_URS_2024_02/965042141" TargetMode="External" /><Relationship Id="rId42" Type="http://schemas.openxmlformats.org/officeDocument/2006/relationships/hyperlink" Target="https://podminky.urs.cz/item/CS_URS_2024_02/965042241" TargetMode="External" /><Relationship Id="rId43" Type="http://schemas.openxmlformats.org/officeDocument/2006/relationships/hyperlink" Target="https://podminky.urs.cz/item/CS_URS_2024_02/965049112" TargetMode="External" /><Relationship Id="rId44" Type="http://schemas.openxmlformats.org/officeDocument/2006/relationships/hyperlink" Target="https://podminky.urs.cz/item/CS_URS_2024_02/968062244" TargetMode="External" /><Relationship Id="rId45" Type="http://schemas.openxmlformats.org/officeDocument/2006/relationships/hyperlink" Target="https://podminky.urs.cz/item/CS_URS_2024_02/968062245" TargetMode="External" /><Relationship Id="rId46" Type="http://schemas.openxmlformats.org/officeDocument/2006/relationships/hyperlink" Target="https://podminky.urs.cz/item/CS_URS_2024_02/968072455" TargetMode="External" /><Relationship Id="rId47" Type="http://schemas.openxmlformats.org/officeDocument/2006/relationships/hyperlink" Target="https://podminky.urs.cz/item/CS_URS_2024_02/973031324" TargetMode="External" /><Relationship Id="rId48" Type="http://schemas.openxmlformats.org/officeDocument/2006/relationships/hyperlink" Target="https://podminky.urs.cz/item/CS_URS_2024_02/974031121" TargetMode="External" /><Relationship Id="rId49" Type="http://schemas.openxmlformats.org/officeDocument/2006/relationships/hyperlink" Target="https://podminky.urs.cz/item/CS_URS_2024_02/974031132" TargetMode="External" /><Relationship Id="rId50" Type="http://schemas.openxmlformats.org/officeDocument/2006/relationships/hyperlink" Target="https://podminky.urs.cz/item/CS_URS_2024_02/974031133" TargetMode="External" /><Relationship Id="rId51" Type="http://schemas.openxmlformats.org/officeDocument/2006/relationships/hyperlink" Target="https://podminky.urs.cz/item/CS_URS_2024_02/974031134" TargetMode="External" /><Relationship Id="rId52" Type="http://schemas.openxmlformats.org/officeDocument/2006/relationships/hyperlink" Target="https://podminky.urs.cz/item/CS_URS_2024_02/974031142" TargetMode="External" /><Relationship Id="rId53" Type="http://schemas.openxmlformats.org/officeDocument/2006/relationships/hyperlink" Target="https://podminky.urs.cz/item/CS_URS_2024_02/974031153" TargetMode="External" /><Relationship Id="rId54" Type="http://schemas.openxmlformats.org/officeDocument/2006/relationships/hyperlink" Target="https://podminky.urs.cz/item/CS_URS_2024_02/977151111" TargetMode="External" /><Relationship Id="rId55" Type="http://schemas.openxmlformats.org/officeDocument/2006/relationships/hyperlink" Target="https://podminky.urs.cz/item/CS_URS_2024_02/977151112" TargetMode="External" /><Relationship Id="rId56" Type="http://schemas.openxmlformats.org/officeDocument/2006/relationships/hyperlink" Target="https://podminky.urs.cz/item/CS_URS_2024_02/977151113" TargetMode="External" /><Relationship Id="rId57" Type="http://schemas.openxmlformats.org/officeDocument/2006/relationships/hyperlink" Target="https://podminky.urs.cz/item/CS_URS_2024_02/977151126" TargetMode="External" /><Relationship Id="rId58" Type="http://schemas.openxmlformats.org/officeDocument/2006/relationships/hyperlink" Target="https://podminky.urs.cz/item/CS_URS_2024_02/977312112" TargetMode="External" /><Relationship Id="rId59" Type="http://schemas.openxmlformats.org/officeDocument/2006/relationships/hyperlink" Target="https://podminky.urs.cz/item/CS_URS_2024_02/997013211" TargetMode="External" /><Relationship Id="rId60" Type="http://schemas.openxmlformats.org/officeDocument/2006/relationships/hyperlink" Target="https://podminky.urs.cz/item/CS_URS_2024_02/997013501" TargetMode="External" /><Relationship Id="rId61" Type="http://schemas.openxmlformats.org/officeDocument/2006/relationships/hyperlink" Target="https://podminky.urs.cz/item/CS_URS_2024_02/997013509" TargetMode="External" /><Relationship Id="rId62" Type="http://schemas.openxmlformats.org/officeDocument/2006/relationships/hyperlink" Target="https://podminky.urs.cz/item/CS_URS_2024_02/997013631" TargetMode="External" /><Relationship Id="rId63" Type="http://schemas.openxmlformats.org/officeDocument/2006/relationships/hyperlink" Target="https://podminky.urs.cz/item/CS_URS_2024_02/998018001" TargetMode="External" /><Relationship Id="rId64" Type="http://schemas.openxmlformats.org/officeDocument/2006/relationships/hyperlink" Target="https://podminky.urs.cz/item/CS_URS_2023_02/711113117" TargetMode="External" /><Relationship Id="rId65" Type="http://schemas.openxmlformats.org/officeDocument/2006/relationships/hyperlink" Target="https://podminky.urs.cz/item/CS_URS_2024_01/998711121" TargetMode="External" /><Relationship Id="rId66" Type="http://schemas.openxmlformats.org/officeDocument/2006/relationships/hyperlink" Target="https://podminky.urs.cz/item/CS_URS_2024_02/721110806" TargetMode="External" /><Relationship Id="rId67" Type="http://schemas.openxmlformats.org/officeDocument/2006/relationships/hyperlink" Target="https://podminky.urs.cz/item/CS_URS_2024_02/721140802" TargetMode="External" /><Relationship Id="rId68" Type="http://schemas.openxmlformats.org/officeDocument/2006/relationships/hyperlink" Target="https://podminky.urs.cz/item/CS_URS_2024_02/721140806" TargetMode="External" /><Relationship Id="rId69" Type="http://schemas.openxmlformats.org/officeDocument/2006/relationships/hyperlink" Target="https://podminky.urs.cz/item/CS_URS_2024_02/721171803" TargetMode="External" /><Relationship Id="rId70" Type="http://schemas.openxmlformats.org/officeDocument/2006/relationships/hyperlink" Target="https://podminky.urs.cz/item/CS_URS_2024_02/721171808" TargetMode="External" /><Relationship Id="rId71" Type="http://schemas.openxmlformats.org/officeDocument/2006/relationships/hyperlink" Target="https://podminky.urs.cz/item/CS_URS_2024_02/721173401" TargetMode="External" /><Relationship Id="rId72" Type="http://schemas.openxmlformats.org/officeDocument/2006/relationships/hyperlink" Target="https://podminky.urs.cz/item/CS_URS_2024_02/721173402" TargetMode="External" /><Relationship Id="rId73" Type="http://schemas.openxmlformats.org/officeDocument/2006/relationships/hyperlink" Target="https://podminky.urs.cz/item/CS_URS_2024_02/721173403" TargetMode="External" /><Relationship Id="rId74" Type="http://schemas.openxmlformats.org/officeDocument/2006/relationships/hyperlink" Target="https://podminky.urs.cz/item/CS_URS_2024_02/721173404" TargetMode="External" /><Relationship Id="rId75" Type="http://schemas.openxmlformats.org/officeDocument/2006/relationships/hyperlink" Target="https://podminky.urs.cz/item/CS_URS_2024_02/721174042" TargetMode="External" /><Relationship Id="rId76" Type="http://schemas.openxmlformats.org/officeDocument/2006/relationships/hyperlink" Target="https://podminky.urs.cz/item/CS_URS_2024_02/721174043" TargetMode="External" /><Relationship Id="rId77" Type="http://schemas.openxmlformats.org/officeDocument/2006/relationships/hyperlink" Target="https://podminky.urs.cz/item/CS_URS_2024_02/721174044" TargetMode="External" /><Relationship Id="rId78" Type="http://schemas.openxmlformats.org/officeDocument/2006/relationships/hyperlink" Target="https://podminky.urs.cz/item/CS_URS_2024_02/721174045" TargetMode="External" /><Relationship Id="rId79" Type="http://schemas.openxmlformats.org/officeDocument/2006/relationships/hyperlink" Target="https://podminky.urs.cz/item/CS_URS_2024_02/721175011" TargetMode="External" /><Relationship Id="rId80" Type="http://schemas.openxmlformats.org/officeDocument/2006/relationships/hyperlink" Target="https://podminky.urs.cz/item/CS_URS_2024_02/721175013" TargetMode="External" /><Relationship Id="rId81" Type="http://schemas.openxmlformats.org/officeDocument/2006/relationships/hyperlink" Target="https://podminky.urs.cz/item/CS_URS_2024_02/721175022" TargetMode="External" /><Relationship Id="rId82" Type="http://schemas.openxmlformats.org/officeDocument/2006/relationships/hyperlink" Target="https://podminky.urs.cz/item/CS_URS_2024_02/721194104" TargetMode="External" /><Relationship Id="rId83" Type="http://schemas.openxmlformats.org/officeDocument/2006/relationships/hyperlink" Target="https://podminky.urs.cz/item/CS_URS_2024_02/721194105" TargetMode="External" /><Relationship Id="rId84" Type="http://schemas.openxmlformats.org/officeDocument/2006/relationships/hyperlink" Target="https://podminky.urs.cz/item/CS_URS_2024_02/721194109" TargetMode="External" /><Relationship Id="rId85" Type="http://schemas.openxmlformats.org/officeDocument/2006/relationships/hyperlink" Target="https://podminky.urs.cz/item/CS_URS_2024_02/721212121" TargetMode="External" /><Relationship Id="rId86" Type="http://schemas.openxmlformats.org/officeDocument/2006/relationships/hyperlink" Target="https://podminky.urs.cz/item/CS_URS_2024_02/721290112" TargetMode="External" /><Relationship Id="rId87" Type="http://schemas.openxmlformats.org/officeDocument/2006/relationships/hyperlink" Target="https://podminky.urs.cz/item/CS_URS_2024_02/998721121" TargetMode="External" /><Relationship Id="rId88" Type="http://schemas.openxmlformats.org/officeDocument/2006/relationships/hyperlink" Target="https://podminky.urs.cz/item/CS_URS_2024_02/722170801" TargetMode="External" /><Relationship Id="rId89" Type="http://schemas.openxmlformats.org/officeDocument/2006/relationships/hyperlink" Target="https://podminky.urs.cz/item/CS_URS_2024_02/722170804" TargetMode="External" /><Relationship Id="rId90" Type="http://schemas.openxmlformats.org/officeDocument/2006/relationships/hyperlink" Target="https://podminky.urs.cz/item/CS_URS_2024_02/722175002" TargetMode="External" /><Relationship Id="rId91" Type="http://schemas.openxmlformats.org/officeDocument/2006/relationships/hyperlink" Target="https://podminky.urs.cz/item/CS_URS_2024_02/722175003" TargetMode="External" /><Relationship Id="rId92" Type="http://schemas.openxmlformats.org/officeDocument/2006/relationships/hyperlink" Target="https://podminky.urs.cz/item/CS_URS_2024_02/722175004" TargetMode="External" /><Relationship Id="rId93" Type="http://schemas.openxmlformats.org/officeDocument/2006/relationships/hyperlink" Target="https://podminky.urs.cz/item/CS_URS_2024_02/722181231" TargetMode="External" /><Relationship Id="rId94" Type="http://schemas.openxmlformats.org/officeDocument/2006/relationships/hyperlink" Target="https://podminky.urs.cz/item/CS_URS_2024_02/722181232" TargetMode="External" /><Relationship Id="rId95" Type="http://schemas.openxmlformats.org/officeDocument/2006/relationships/hyperlink" Target="https://podminky.urs.cz/item/CS_URS_2024_02/722181851" TargetMode="External" /><Relationship Id="rId96" Type="http://schemas.openxmlformats.org/officeDocument/2006/relationships/hyperlink" Target="https://podminky.urs.cz/item/CS_URS_2024_02/722182011" TargetMode="External" /><Relationship Id="rId97" Type="http://schemas.openxmlformats.org/officeDocument/2006/relationships/hyperlink" Target="https://podminky.urs.cz/item/CS_URS_2024_02/722182013" TargetMode="External" /><Relationship Id="rId98" Type="http://schemas.openxmlformats.org/officeDocument/2006/relationships/hyperlink" Target="https://podminky.urs.cz/item/CS_URS_2024_02/722190401" TargetMode="External" /><Relationship Id="rId99" Type="http://schemas.openxmlformats.org/officeDocument/2006/relationships/hyperlink" Target="https://podminky.urs.cz/item/CS_URS_2024_02/722220111" TargetMode="External" /><Relationship Id="rId100" Type="http://schemas.openxmlformats.org/officeDocument/2006/relationships/hyperlink" Target="https://podminky.urs.cz/item/CS_URS_2024_02/722220121" TargetMode="External" /><Relationship Id="rId101" Type="http://schemas.openxmlformats.org/officeDocument/2006/relationships/hyperlink" Target="https://podminky.urs.cz/item/CS_URS_2025_02/722220238" TargetMode="External" /><Relationship Id="rId102" Type="http://schemas.openxmlformats.org/officeDocument/2006/relationships/hyperlink" Target="https://podminky.urs.cz/item/CS_URS_2024_02/722220861" TargetMode="External" /><Relationship Id="rId103" Type="http://schemas.openxmlformats.org/officeDocument/2006/relationships/hyperlink" Target="https://podminky.urs.cz/item/CS_URS_2024_02/722220862" TargetMode="External" /><Relationship Id="rId104" Type="http://schemas.openxmlformats.org/officeDocument/2006/relationships/hyperlink" Target="https://podminky.urs.cz/item/CS_URS_2024_02/722220871" TargetMode="External" /><Relationship Id="rId105" Type="http://schemas.openxmlformats.org/officeDocument/2006/relationships/hyperlink" Target="https://podminky.urs.cz/item/CS_URS_2024_02/722220872" TargetMode="External" /><Relationship Id="rId106" Type="http://schemas.openxmlformats.org/officeDocument/2006/relationships/hyperlink" Target="https://podminky.urs.cz/item/CS_URS_2025_02/722229102" TargetMode="External" /><Relationship Id="rId107" Type="http://schemas.openxmlformats.org/officeDocument/2006/relationships/hyperlink" Target="https://podminky.urs.cz/item/CS_URS_2024_02/722231075" TargetMode="External" /><Relationship Id="rId108" Type="http://schemas.openxmlformats.org/officeDocument/2006/relationships/hyperlink" Target="https://podminky.urs.cz/item/CS_URS_2024_02/722232061" TargetMode="External" /><Relationship Id="rId109" Type="http://schemas.openxmlformats.org/officeDocument/2006/relationships/hyperlink" Target="https://podminky.urs.cz/item/CS_URS_2024_02/722232062" TargetMode="External" /><Relationship Id="rId110" Type="http://schemas.openxmlformats.org/officeDocument/2006/relationships/hyperlink" Target="https://podminky.urs.cz/item/CS_URS_2024_02/722232064" TargetMode="External" /><Relationship Id="rId111" Type="http://schemas.openxmlformats.org/officeDocument/2006/relationships/hyperlink" Target="https://podminky.urs.cz/item/CS_URS_2024_02/722240124" TargetMode="External" /><Relationship Id="rId112" Type="http://schemas.openxmlformats.org/officeDocument/2006/relationships/hyperlink" Target="https://podminky.urs.cz/item/CS_URS_2024_02/722290234" TargetMode="External" /><Relationship Id="rId113" Type="http://schemas.openxmlformats.org/officeDocument/2006/relationships/hyperlink" Target="https://podminky.urs.cz/item/CS_URS_2024_02/722290246" TargetMode="External" /><Relationship Id="rId114" Type="http://schemas.openxmlformats.org/officeDocument/2006/relationships/hyperlink" Target="https://podminky.urs.cz/item/CS_URS_2024_02/998722121" TargetMode="External" /><Relationship Id="rId115" Type="http://schemas.openxmlformats.org/officeDocument/2006/relationships/hyperlink" Target="https://podminky.urs.cz/item/CS_URS_2024_02/725110811" TargetMode="External" /><Relationship Id="rId116" Type="http://schemas.openxmlformats.org/officeDocument/2006/relationships/hyperlink" Target="https://podminky.urs.cz/item/CS_URS_2024_02/725119125" TargetMode="External" /><Relationship Id="rId117" Type="http://schemas.openxmlformats.org/officeDocument/2006/relationships/hyperlink" Target="https://podminky.urs.cz/item/CS_URS_2024_02/725119131" TargetMode="External" /><Relationship Id="rId118" Type="http://schemas.openxmlformats.org/officeDocument/2006/relationships/hyperlink" Target="https://podminky.urs.cz/item/CS_URS_2024_02/725129102" TargetMode="External" /><Relationship Id="rId119" Type="http://schemas.openxmlformats.org/officeDocument/2006/relationships/hyperlink" Target="https://podminky.urs.cz/item/CS_URS_2024_02/725210821" TargetMode="External" /><Relationship Id="rId120" Type="http://schemas.openxmlformats.org/officeDocument/2006/relationships/hyperlink" Target="https://podminky.urs.cz/item/CS_URS_2024_02/725211615" TargetMode="External" /><Relationship Id="rId121" Type="http://schemas.openxmlformats.org/officeDocument/2006/relationships/hyperlink" Target="https://podminky.urs.cz/item/CS_URS_2024_02/725212213" TargetMode="External" /><Relationship Id="rId122" Type="http://schemas.openxmlformats.org/officeDocument/2006/relationships/hyperlink" Target="https://podminky.urs.cz/item/CS_URS_2024_02/725240812" TargetMode="External" /><Relationship Id="rId123" Type="http://schemas.openxmlformats.org/officeDocument/2006/relationships/hyperlink" Target="https://podminky.urs.cz/item/CS_URS_2024_02/725244313" TargetMode="External" /><Relationship Id="rId124" Type="http://schemas.openxmlformats.org/officeDocument/2006/relationships/hyperlink" Target="https://podminky.urs.cz/item/CS_URS_2024_02/725291652" TargetMode="External" /><Relationship Id="rId125" Type="http://schemas.openxmlformats.org/officeDocument/2006/relationships/hyperlink" Target="https://podminky.urs.cz/item/CS_URS_2024_02/725291653" TargetMode="External" /><Relationship Id="rId126" Type="http://schemas.openxmlformats.org/officeDocument/2006/relationships/hyperlink" Target="https://podminky.urs.cz/item/CS_URS_2024_02/725291666" TargetMode="External" /><Relationship Id="rId127" Type="http://schemas.openxmlformats.org/officeDocument/2006/relationships/hyperlink" Target="https://podminky.urs.cz/item/CS_URS_2024_02/725820801" TargetMode="External" /><Relationship Id="rId128" Type="http://schemas.openxmlformats.org/officeDocument/2006/relationships/hyperlink" Target="https://podminky.urs.cz/item/CS_URS_2024_02/725829102" TargetMode="External" /><Relationship Id="rId129" Type="http://schemas.openxmlformats.org/officeDocument/2006/relationships/hyperlink" Target="https://podminky.urs.cz/item/CS_URS_2024_02/725829131" TargetMode="External" /><Relationship Id="rId130" Type="http://schemas.openxmlformats.org/officeDocument/2006/relationships/hyperlink" Target="https://podminky.urs.cz/item/CS_URS_2024_02/725840850" TargetMode="External" /><Relationship Id="rId131" Type="http://schemas.openxmlformats.org/officeDocument/2006/relationships/hyperlink" Target="https://podminky.urs.cz/item/CS_URS_2024_02/725840851" TargetMode="External" /><Relationship Id="rId132" Type="http://schemas.openxmlformats.org/officeDocument/2006/relationships/hyperlink" Target="https://podminky.urs.cz/item/CS_URS_2024_02/725849411" TargetMode="External" /><Relationship Id="rId133" Type="http://schemas.openxmlformats.org/officeDocument/2006/relationships/hyperlink" Target="https://podminky.urs.cz/item/CS_URS_2024_02/725860811" TargetMode="External" /><Relationship Id="rId134" Type="http://schemas.openxmlformats.org/officeDocument/2006/relationships/hyperlink" Target="https://podminky.urs.cz/item/CS_URS_2024_02/725980122" TargetMode="External" /><Relationship Id="rId135" Type="http://schemas.openxmlformats.org/officeDocument/2006/relationships/hyperlink" Target="https://podminky.urs.cz/item/CS_URS_2024_02/725980123" TargetMode="External" /><Relationship Id="rId136" Type="http://schemas.openxmlformats.org/officeDocument/2006/relationships/hyperlink" Target="https://podminky.urs.cz/item/CS_URS_2024_02/998725121" TargetMode="External" /><Relationship Id="rId137" Type="http://schemas.openxmlformats.org/officeDocument/2006/relationships/hyperlink" Target="https://podminky.urs.cz/item/CS_URS_2024_02/726111204" TargetMode="External" /><Relationship Id="rId138" Type="http://schemas.openxmlformats.org/officeDocument/2006/relationships/hyperlink" Target="https://podminky.urs.cz/item/CS_URS_2024_02/726191001" TargetMode="External" /><Relationship Id="rId139" Type="http://schemas.openxmlformats.org/officeDocument/2006/relationships/hyperlink" Target="https://podminky.urs.cz/item/CS_URS_2024_02/726191002" TargetMode="External" /><Relationship Id="rId140" Type="http://schemas.openxmlformats.org/officeDocument/2006/relationships/hyperlink" Target="https://podminky.urs.cz/item/CS_URS_2024_02/726191011" TargetMode="External" /><Relationship Id="rId141" Type="http://schemas.openxmlformats.org/officeDocument/2006/relationships/hyperlink" Target="https://podminky.urs.cz/item/CS_URS_2024_02/998726131" TargetMode="External" /><Relationship Id="rId142" Type="http://schemas.openxmlformats.org/officeDocument/2006/relationships/hyperlink" Target="https://podminky.urs.cz/item/CS_URS_2024_02/733222301" TargetMode="External" /><Relationship Id="rId143" Type="http://schemas.openxmlformats.org/officeDocument/2006/relationships/hyperlink" Target="https://podminky.urs.cz/item/CS_URS_2024_02/733222303" TargetMode="External" /><Relationship Id="rId144" Type="http://schemas.openxmlformats.org/officeDocument/2006/relationships/hyperlink" Target="https://podminky.urs.cz/item/CS_URS_2024_02/733224223" TargetMode="External" /><Relationship Id="rId145" Type="http://schemas.openxmlformats.org/officeDocument/2006/relationships/hyperlink" Target="https://podminky.urs.cz/item/CS_URS_2024_02/733290801" TargetMode="External" /><Relationship Id="rId146" Type="http://schemas.openxmlformats.org/officeDocument/2006/relationships/hyperlink" Target="https://podminky.urs.cz/item/CS_URS_2024_02/733291101" TargetMode="External" /><Relationship Id="rId147" Type="http://schemas.openxmlformats.org/officeDocument/2006/relationships/hyperlink" Target="https://podminky.urs.cz/item/CS_URS_2024_02/733293905" TargetMode="External" /><Relationship Id="rId148" Type="http://schemas.openxmlformats.org/officeDocument/2006/relationships/hyperlink" Target="https://podminky.urs.cz/item/CS_URS_2024_02/733811231" TargetMode="External" /><Relationship Id="rId149" Type="http://schemas.openxmlformats.org/officeDocument/2006/relationships/hyperlink" Target="https://podminky.urs.cz/item/CS_URS_2024_02/733811232" TargetMode="External" /><Relationship Id="rId150" Type="http://schemas.openxmlformats.org/officeDocument/2006/relationships/hyperlink" Target="https://podminky.urs.cz/item/CS_URS_2024_02/998733121" TargetMode="External" /><Relationship Id="rId151" Type="http://schemas.openxmlformats.org/officeDocument/2006/relationships/hyperlink" Target="https://podminky.urs.cz/item/CS_URS_2024_02/734200821" TargetMode="External" /><Relationship Id="rId152" Type="http://schemas.openxmlformats.org/officeDocument/2006/relationships/hyperlink" Target="https://podminky.urs.cz/item/CS_URS_2024_02/734221682" TargetMode="External" /><Relationship Id="rId153" Type="http://schemas.openxmlformats.org/officeDocument/2006/relationships/hyperlink" Target="https://podminky.urs.cz/item/CS_URS_2024_02/734261416" TargetMode="External" /><Relationship Id="rId154" Type="http://schemas.openxmlformats.org/officeDocument/2006/relationships/hyperlink" Target="https://podminky.urs.cz/item/CS_URS_2024_02/734300821" TargetMode="External" /><Relationship Id="rId155" Type="http://schemas.openxmlformats.org/officeDocument/2006/relationships/hyperlink" Target="https://podminky.urs.cz/item/CS_URS_2024_02/998734121" TargetMode="External" /><Relationship Id="rId156" Type="http://schemas.openxmlformats.org/officeDocument/2006/relationships/hyperlink" Target="https://podminky.urs.cz/item/CS_URS_2024_02/735151821" TargetMode="External" /><Relationship Id="rId157" Type="http://schemas.openxmlformats.org/officeDocument/2006/relationships/hyperlink" Target="https://podminky.urs.cz/item/CS_URS_2024_02/735159210" TargetMode="External" /><Relationship Id="rId158" Type="http://schemas.openxmlformats.org/officeDocument/2006/relationships/hyperlink" Target="https://podminky.urs.cz/item/CS_URS_2024_02/735191910" TargetMode="External" /><Relationship Id="rId159" Type="http://schemas.openxmlformats.org/officeDocument/2006/relationships/hyperlink" Target="https://podminky.urs.cz/item/CS_URS_2024_02/735494811" TargetMode="External" /><Relationship Id="rId160" Type="http://schemas.openxmlformats.org/officeDocument/2006/relationships/hyperlink" Target="https://podminky.urs.cz/item/CS_URS_2024_02/998735121" TargetMode="External" /><Relationship Id="rId161" Type="http://schemas.openxmlformats.org/officeDocument/2006/relationships/hyperlink" Target="https://podminky.urs.cz/item/CS_URS_2024_02/741112001" TargetMode="External" /><Relationship Id="rId162" Type="http://schemas.openxmlformats.org/officeDocument/2006/relationships/hyperlink" Target="https://podminky.urs.cz/item/CS_URS_2024_02/741122015" TargetMode="External" /><Relationship Id="rId163" Type="http://schemas.openxmlformats.org/officeDocument/2006/relationships/hyperlink" Target="https://podminky.urs.cz/item/CS_URS_2024_02/741122016" TargetMode="External" /><Relationship Id="rId164" Type="http://schemas.openxmlformats.org/officeDocument/2006/relationships/hyperlink" Target="https://podminky.urs.cz/item/CS_URS_2024_02/741122211" TargetMode="External" /><Relationship Id="rId165" Type="http://schemas.openxmlformats.org/officeDocument/2006/relationships/hyperlink" Target="https://podminky.urs.cz/item/CS_URS_2024_02/741122611" TargetMode="External" /><Relationship Id="rId166" Type="http://schemas.openxmlformats.org/officeDocument/2006/relationships/hyperlink" Target="https://podminky.urs.cz/item/CS_URS_2024_02/741122851" TargetMode="External" /><Relationship Id="rId167" Type="http://schemas.openxmlformats.org/officeDocument/2006/relationships/hyperlink" Target="https://podminky.urs.cz/item/CS_URS_2024_02/741128001" TargetMode="External" /><Relationship Id="rId168" Type="http://schemas.openxmlformats.org/officeDocument/2006/relationships/hyperlink" Target="https://podminky.urs.cz/item/CS_URS_2024_02/741128002" TargetMode="External" /><Relationship Id="rId169" Type="http://schemas.openxmlformats.org/officeDocument/2006/relationships/hyperlink" Target="https://podminky.urs.cz/item/CS_URS_2024_02/741128005" TargetMode="External" /><Relationship Id="rId170" Type="http://schemas.openxmlformats.org/officeDocument/2006/relationships/hyperlink" Target="https://podminky.urs.cz/item/CS_URS_2024_02/741310111" TargetMode="External" /><Relationship Id="rId171" Type="http://schemas.openxmlformats.org/officeDocument/2006/relationships/hyperlink" Target="https://podminky.urs.cz/item/CS_URS_2024_02/741311873" TargetMode="External" /><Relationship Id="rId172" Type="http://schemas.openxmlformats.org/officeDocument/2006/relationships/hyperlink" Target="https://podminky.urs.cz/item/CS_URS_2024_02/741370034" TargetMode="External" /><Relationship Id="rId173" Type="http://schemas.openxmlformats.org/officeDocument/2006/relationships/hyperlink" Target="https://podminky.urs.cz/item/CS_URS_2024_02/741371821" TargetMode="External" /><Relationship Id="rId174" Type="http://schemas.openxmlformats.org/officeDocument/2006/relationships/hyperlink" Target="https://podminky.urs.cz/item/CS_URS_2024_02/741371844" TargetMode="External" /><Relationship Id="rId175" Type="http://schemas.openxmlformats.org/officeDocument/2006/relationships/hyperlink" Target="https://podminky.urs.cz/item/CS_URS_2024_02/741372112" TargetMode="External" /><Relationship Id="rId176" Type="http://schemas.openxmlformats.org/officeDocument/2006/relationships/hyperlink" Target="https://podminky.urs.cz/item/CS_URS_2024_02/741810001" TargetMode="External" /><Relationship Id="rId177" Type="http://schemas.openxmlformats.org/officeDocument/2006/relationships/hyperlink" Target="https://podminky.urs.cz/item/CS_URS_2024_02/998741121" TargetMode="External" /><Relationship Id="rId178" Type="http://schemas.openxmlformats.org/officeDocument/2006/relationships/hyperlink" Target="https://podminky.urs.cz/item/CS_URS_2024_02/761114791" TargetMode="External" /><Relationship Id="rId179" Type="http://schemas.openxmlformats.org/officeDocument/2006/relationships/hyperlink" Target="https://podminky.urs.cz/item/CS_URS_2024_02/998761121" TargetMode="External" /><Relationship Id="rId180" Type="http://schemas.openxmlformats.org/officeDocument/2006/relationships/hyperlink" Target="https://podminky.urs.cz/item/CS_URS_2024_02/763121632" TargetMode="External" /><Relationship Id="rId181" Type="http://schemas.openxmlformats.org/officeDocument/2006/relationships/hyperlink" Target="https://podminky.urs.cz/item/CS_URS_2024_02/763121715" TargetMode="External" /><Relationship Id="rId182" Type="http://schemas.openxmlformats.org/officeDocument/2006/relationships/hyperlink" Target="https://podminky.urs.cz/item/CS_URS_2024_02/763121751" TargetMode="External" /><Relationship Id="rId183" Type="http://schemas.openxmlformats.org/officeDocument/2006/relationships/hyperlink" Target="https://podminky.urs.cz/item/CS_URS_2024_02/763121761" TargetMode="External" /><Relationship Id="rId184" Type="http://schemas.openxmlformats.org/officeDocument/2006/relationships/hyperlink" Target="https://podminky.urs.cz/item/CS_URS_2024_02/763131721" TargetMode="External" /><Relationship Id="rId185" Type="http://schemas.openxmlformats.org/officeDocument/2006/relationships/hyperlink" Target="https://podminky.urs.cz/item/CS_URS_2024_02/763182411" TargetMode="External" /><Relationship Id="rId186" Type="http://schemas.openxmlformats.org/officeDocument/2006/relationships/hyperlink" Target="https://podminky.urs.cz/item/CS_URS_2024_02/763411215" TargetMode="External" /><Relationship Id="rId187" Type="http://schemas.openxmlformats.org/officeDocument/2006/relationships/hyperlink" Target="https://podminky.urs.cz/item/CS_URS_2024_02/763431011" TargetMode="External" /><Relationship Id="rId188" Type="http://schemas.openxmlformats.org/officeDocument/2006/relationships/hyperlink" Target="https://podminky.urs.cz/item/CS_URS_2024_02/763431201" TargetMode="External" /><Relationship Id="rId189" Type="http://schemas.openxmlformats.org/officeDocument/2006/relationships/hyperlink" Target="https://podminky.urs.cz/item/CS_URS_2024_02/998763120" TargetMode="External" /><Relationship Id="rId190" Type="http://schemas.openxmlformats.org/officeDocument/2006/relationships/hyperlink" Target="https://podminky.urs.cz/item/CS_URS_2024_02/766691914" TargetMode="External" /><Relationship Id="rId191" Type="http://schemas.openxmlformats.org/officeDocument/2006/relationships/hyperlink" Target="https://podminky.urs.cz/item/CS_URS_2024_02/766699611" TargetMode="External" /><Relationship Id="rId192" Type="http://schemas.openxmlformats.org/officeDocument/2006/relationships/hyperlink" Target="https://podminky.urs.cz/item/CS_URS_2024_02/998766121" TargetMode="External" /><Relationship Id="rId193" Type="http://schemas.openxmlformats.org/officeDocument/2006/relationships/hyperlink" Target="https://podminky.urs.cz/item/CS_URS_2024_02/767996701" TargetMode="External" /><Relationship Id="rId194" Type="http://schemas.openxmlformats.org/officeDocument/2006/relationships/hyperlink" Target="https://podminky.urs.cz/item/CS_URS_2024_02/998767121" TargetMode="External" /><Relationship Id="rId195" Type="http://schemas.openxmlformats.org/officeDocument/2006/relationships/hyperlink" Target="https://podminky.urs.cz/item/CS_URS_2024_02/771111011" TargetMode="External" /><Relationship Id="rId196" Type="http://schemas.openxmlformats.org/officeDocument/2006/relationships/hyperlink" Target="https://podminky.urs.cz/item/CS_URS_2024_02/771121011" TargetMode="External" /><Relationship Id="rId197" Type="http://schemas.openxmlformats.org/officeDocument/2006/relationships/hyperlink" Target="https://podminky.urs.cz/item/CS_URS_2024_02/771151012" TargetMode="External" /><Relationship Id="rId198" Type="http://schemas.openxmlformats.org/officeDocument/2006/relationships/hyperlink" Target="https://podminky.urs.cz/item/CS_URS_2024_02/771571810" TargetMode="External" /><Relationship Id="rId199" Type="http://schemas.openxmlformats.org/officeDocument/2006/relationships/hyperlink" Target="https://podminky.urs.cz/item/CS_URS_2024_02/771574413" TargetMode="External" /><Relationship Id="rId200" Type="http://schemas.openxmlformats.org/officeDocument/2006/relationships/hyperlink" Target="https://podminky.urs.cz/item/CS_URS_2024_02/771591112" TargetMode="External" /><Relationship Id="rId201" Type="http://schemas.openxmlformats.org/officeDocument/2006/relationships/hyperlink" Target="https://podminky.urs.cz/item/CS_URS_2024_02/771591115" TargetMode="External" /><Relationship Id="rId202" Type="http://schemas.openxmlformats.org/officeDocument/2006/relationships/hyperlink" Target="https://podminky.urs.cz/item/CS_URS_2024_02/771591116" TargetMode="External" /><Relationship Id="rId203" Type="http://schemas.openxmlformats.org/officeDocument/2006/relationships/hyperlink" Target="https://podminky.urs.cz/item/CS_URS_2024_02/771591241" TargetMode="External" /><Relationship Id="rId204" Type="http://schemas.openxmlformats.org/officeDocument/2006/relationships/hyperlink" Target="https://podminky.urs.cz/item/CS_URS_2024_02/771591242" TargetMode="External" /><Relationship Id="rId205" Type="http://schemas.openxmlformats.org/officeDocument/2006/relationships/hyperlink" Target="https://podminky.urs.cz/item/CS_URS_2024_02/771591264" TargetMode="External" /><Relationship Id="rId206" Type="http://schemas.openxmlformats.org/officeDocument/2006/relationships/hyperlink" Target="https://podminky.urs.cz/item/CS_URS_2024_02/771592011" TargetMode="External" /><Relationship Id="rId207" Type="http://schemas.openxmlformats.org/officeDocument/2006/relationships/hyperlink" Target="https://podminky.urs.cz/item/CS_URS_2024_02/998771121" TargetMode="External" /><Relationship Id="rId208" Type="http://schemas.openxmlformats.org/officeDocument/2006/relationships/hyperlink" Target="https://podminky.urs.cz/item/CS_URS_2024_02/781111011" TargetMode="External" /><Relationship Id="rId209" Type="http://schemas.openxmlformats.org/officeDocument/2006/relationships/hyperlink" Target="https://podminky.urs.cz/item/CS_URS_2024_02/781121011" TargetMode="External" /><Relationship Id="rId210" Type="http://schemas.openxmlformats.org/officeDocument/2006/relationships/hyperlink" Target="https://podminky.urs.cz/item/CS_URS_2024_02/781131112" TargetMode="External" /><Relationship Id="rId211" Type="http://schemas.openxmlformats.org/officeDocument/2006/relationships/hyperlink" Target="https://podminky.urs.cz/item/CS_URS_2024_02/781131232" TargetMode="External" /><Relationship Id="rId212" Type="http://schemas.openxmlformats.org/officeDocument/2006/relationships/hyperlink" Target="https://podminky.urs.cz/item/CS_URS_2024_02/781151031" TargetMode="External" /><Relationship Id="rId213" Type="http://schemas.openxmlformats.org/officeDocument/2006/relationships/hyperlink" Target="https://podminky.urs.cz/item/CS_URS_2024_02/781471810" TargetMode="External" /><Relationship Id="rId214" Type="http://schemas.openxmlformats.org/officeDocument/2006/relationships/hyperlink" Target="https://podminky.urs.cz/item/CS_URS_2024_02/781472213" TargetMode="External" /><Relationship Id="rId215" Type="http://schemas.openxmlformats.org/officeDocument/2006/relationships/hyperlink" Target="https://podminky.urs.cz/item/CS_URS_2024_02/781472214" TargetMode="External" /><Relationship Id="rId216" Type="http://schemas.openxmlformats.org/officeDocument/2006/relationships/hyperlink" Target="https://podminky.urs.cz/item/CS_URS_2024_02/781472291" TargetMode="External" /><Relationship Id="rId217" Type="http://schemas.openxmlformats.org/officeDocument/2006/relationships/hyperlink" Target="https://podminky.urs.cz/item/CS_URS_2024_02/781484413" TargetMode="External" /><Relationship Id="rId218" Type="http://schemas.openxmlformats.org/officeDocument/2006/relationships/hyperlink" Target="https://podminky.urs.cz/item/CS_URS_2024_02/781485791" TargetMode="External" /><Relationship Id="rId219" Type="http://schemas.openxmlformats.org/officeDocument/2006/relationships/hyperlink" Target="https://podminky.urs.cz/item/CS_URS_2024_02/781491021" TargetMode="External" /><Relationship Id="rId220" Type="http://schemas.openxmlformats.org/officeDocument/2006/relationships/hyperlink" Target="https://podminky.urs.cz/item/CS_URS_2024_02/781492211" TargetMode="External" /><Relationship Id="rId221" Type="http://schemas.openxmlformats.org/officeDocument/2006/relationships/hyperlink" Target="https://podminky.urs.cz/item/CS_URS_2024_02/781495115" TargetMode="External" /><Relationship Id="rId222" Type="http://schemas.openxmlformats.org/officeDocument/2006/relationships/hyperlink" Target="https://podminky.urs.cz/item/CS_URS_2024_02/781495116" TargetMode="External" /><Relationship Id="rId223" Type="http://schemas.openxmlformats.org/officeDocument/2006/relationships/hyperlink" Target="https://podminky.urs.cz/item/CS_URS_2024_02/781495142" TargetMode="External" /><Relationship Id="rId224" Type="http://schemas.openxmlformats.org/officeDocument/2006/relationships/hyperlink" Target="https://podminky.urs.cz/item/CS_URS_2024_02/781495143" TargetMode="External" /><Relationship Id="rId225" Type="http://schemas.openxmlformats.org/officeDocument/2006/relationships/hyperlink" Target="https://podminky.urs.cz/item/CS_URS_2024_02/781495211" TargetMode="External" /><Relationship Id="rId226" Type="http://schemas.openxmlformats.org/officeDocument/2006/relationships/hyperlink" Target="https://podminky.urs.cz/item/CS_URS_2024_02/998781121" TargetMode="External" /><Relationship Id="rId227" Type="http://schemas.openxmlformats.org/officeDocument/2006/relationships/hyperlink" Target="https://podminky.urs.cz/item/CS_URS_2024_02/783601713" TargetMode="External" /><Relationship Id="rId228" Type="http://schemas.openxmlformats.org/officeDocument/2006/relationships/hyperlink" Target="https://podminky.urs.cz/item/CS_URS_2024_02/783644551" TargetMode="External" /><Relationship Id="rId229" Type="http://schemas.openxmlformats.org/officeDocument/2006/relationships/hyperlink" Target="https://podminky.urs.cz/item/CS_URS_2024_02/783647611" TargetMode="External" /><Relationship Id="rId230" Type="http://schemas.openxmlformats.org/officeDocument/2006/relationships/hyperlink" Target="https://podminky.urs.cz/item/CS_URS_2024_02/784121001" TargetMode="External" /><Relationship Id="rId231" Type="http://schemas.openxmlformats.org/officeDocument/2006/relationships/hyperlink" Target="https://podminky.urs.cz/item/CS_URS_2024_02/784171001" TargetMode="External" /><Relationship Id="rId232" Type="http://schemas.openxmlformats.org/officeDocument/2006/relationships/hyperlink" Target="https://podminky.urs.cz/item/CS_URS_2024_02/784171101" TargetMode="External" /><Relationship Id="rId233" Type="http://schemas.openxmlformats.org/officeDocument/2006/relationships/hyperlink" Target="https://podminky.urs.cz/item/CS_URS_2024_02/784171111" TargetMode="External" /><Relationship Id="rId234" Type="http://schemas.openxmlformats.org/officeDocument/2006/relationships/hyperlink" Target="https://podminky.urs.cz/item/CS_URS_2024_02/784181101" TargetMode="External" /><Relationship Id="rId235" Type="http://schemas.openxmlformats.org/officeDocument/2006/relationships/hyperlink" Target="https://podminky.urs.cz/item/CS_URS_2024_02/784191007" TargetMode="External" /><Relationship Id="rId236" Type="http://schemas.openxmlformats.org/officeDocument/2006/relationships/hyperlink" Target="https://podminky.urs.cz/item/CS_URS_2024_02/784211111" TargetMode="External" /><Relationship Id="rId237" Type="http://schemas.openxmlformats.org/officeDocument/2006/relationships/hyperlink" Target="https://podminky.urs.cz/item/CS_URS_2024_02/HZS1301" TargetMode="External" /><Relationship Id="rId238" Type="http://schemas.openxmlformats.org/officeDocument/2006/relationships/hyperlink" Target="https://podminky.urs.cz/item/CS_URS_2024_02/013254000" TargetMode="External" /><Relationship Id="rId239" Type="http://schemas.openxmlformats.org/officeDocument/2006/relationships/hyperlink" Target="https://podminky.urs.cz/item/CS_URS_2024_02/020001000" TargetMode="External" /><Relationship Id="rId240" Type="http://schemas.openxmlformats.org/officeDocument/2006/relationships/hyperlink" Target="https://podminky.urs.cz/item/CS_URS_2024_02/030001000" TargetMode="External" /><Relationship Id="rId241" Type="http://schemas.openxmlformats.org/officeDocument/2006/relationships/hyperlink" Target="https://podminky.urs.cz/item/CS_URS_2024_02/040001000" TargetMode="External" /><Relationship Id="rId242" Type="http://schemas.openxmlformats.org/officeDocument/2006/relationships/hyperlink" Target="https://podminky.urs.cz/item/CS_URS_2024_02/070001000" TargetMode="External" /><Relationship Id="rId24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63131721" TargetMode="External" /><Relationship Id="rId2" Type="http://schemas.openxmlformats.org/officeDocument/2006/relationships/hyperlink" Target="https://podminky.urs.cz/item/CS_URS_2024_02/763431011" TargetMode="External" /><Relationship Id="rId3" Type="http://schemas.openxmlformats.org/officeDocument/2006/relationships/hyperlink" Target="https://podminky.urs.cz/item/CS_URS_2024_02/763431201" TargetMode="External" /><Relationship Id="rId4" Type="http://schemas.openxmlformats.org/officeDocument/2006/relationships/hyperlink" Target="https://podminky.urs.cz/item/CS_URS_2024_02/998763120" TargetMode="External" /><Relationship Id="rId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1272211" TargetMode="External" /><Relationship Id="rId2" Type="http://schemas.openxmlformats.org/officeDocument/2006/relationships/hyperlink" Target="https://podminky.urs.cz/item/CS_URS_2024_02/311273955" TargetMode="External" /><Relationship Id="rId3" Type="http://schemas.openxmlformats.org/officeDocument/2006/relationships/hyperlink" Target="https://podminky.urs.cz/item/CS_URS_2024_02/340271021" TargetMode="External" /><Relationship Id="rId4" Type="http://schemas.openxmlformats.org/officeDocument/2006/relationships/hyperlink" Target="https://podminky.urs.cz/item/CS_URS_2024_02/346272256" TargetMode="External" /><Relationship Id="rId5" Type="http://schemas.openxmlformats.org/officeDocument/2006/relationships/hyperlink" Target="https://podminky.urs.cz/item/CS_URS_2024_02/612131121" TargetMode="External" /><Relationship Id="rId6" Type="http://schemas.openxmlformats.org/officeDocument/2006/relationships/hyperlink" Target="https://podminky.urs.cz/item/CS_URS_2024_02/612311131" TargetMode="External" /><Relationship Id="rId7" Type="http://schemas.openxmlformats.org/officeDocument/2006/relationships/hyperlink" Target="https://podminky.urs.cz/item/CS_URS_2024_02/612315101" TargetMode="External" /><Relationship Id="rId8" Type="http://schemas.openxmlformats.org/officeDocument/2006/relationships/hyperlink" Target="https://podminky.urs.cz/item/CS_URS_2024_02/612315203" TargetMode="External" /><Relationship Id="rId9" Type="http://schemas.openxmlformats.org/officeDocument/2006/relationships/hyperlink" Target="https://podminky.urs.cz/item/CS_URS_2024_02/612315223" TargetMode="External" /><Relationship Id="rId10" Type="http://schemas.openxmlformats.org/officeDocument/2006/relationships/hyperlink" Target="https://podminky.urs.cz/item/CS_URS_2024_02/612315301" TargetMode="External" /><Relationship Id="rId11" Type="http://schemas.openxmlformats.org/officeDocument/2006/relationships/hyperlink" Target="https://podminky.urs.cz/item/CS_URS_2024_02/622142001" TargetMode="External" /><Relationship Id="rId12" Type="http://schemas.openxmlformats.org/officeDocument/2006/relationships/hyperlink" Target="https://podminky.urs.cz/item/CS_URS_2024_02/877260330" TargetMode="External" /><Relationship Id="rId13" Type="http://schemas.openxmlformats.org/officeDocument/2006/relationships/hyperlink" Target="https://podminky.urs.cz/item/CS_URS_2024_02/946112111" TargetMode="External" /><Relationship Id="rId14" Type="http://schemas.openxmlformats.org/officeDocument/2006/relationships/hyperlink" Target="https://podminky.urs.cz/item/CS_URS_2024_02/946112211" TargetMode="External" /><Relationship Id="rId15" Type="http://schemas.openxmlformats.org/officeDocument/2006/relationships/hyperlink" Target="https://podminky.urs.cz/item/CS_URS_2024_02/946112811" TargetMode="External" /><Relationship Id="rId16" Type="http://schemas.openxmlformats.org/officeDocument/2006/relationships/hyperlink" Target="https://podminky.urs.cz/item/CS_URS_2024_02/952901111" TargetMode="External" /><Relationship Id="rId17" Type="http://schemas.openxmlformats.org/officeDocument/2006/relationships/hyperlink" Target="https://podminky.urs.cz/item/CS_URS_2024_02/962031133" TargetMode="External" /><Relationship Id="rId18" Type="http://schemas.openxmlformats.org/officeDocument/2006/relationships/hyperlink" Target="https://podminky.urs.cz/item/CS_URS_2024_02/968062244" TargetMode="External" /><Relationship Id="rId19" Type="http://schemas.openxmlformats.org/officeDocument/2006/relationships/hyperlink" Target="https://podminky.urs.cz/item/CS_URS_2024_02/968062245" TargetMode="External" /><Relationship Id="rId20" Type="http://schemas.openxmlformats.org/officeDocument/2006/relationships/hyperlink" Target="https://podminky.urs.cz/item/CS_URS_2024_02/968072455" TargetMode="External" /><Relationship Id="rId21" Type="http://schemas.openxmlformats.org/officeDocument/2006/relationships/hyperlink" Target="https://podminky.urs.cz/item/CS_URS_2024_02/973031324" TargetMode="External" /><Relationship Id="rId22" Type="http://schemas.openxmlformats.org/officeDocument/2006/relationships/hyperlink" Target="https://podminky.urs.cz/item/CS_URS_2024_02/974031121" TargetMode="External" /><Relationship Id="rId23" Type="http://schemas.openxmlformats.org/officeDocument/2006/relationships/hyperlink" Target="https://podminky.urs.cz/item/CS_URS_2024_02/974031132" TargetMode="External" /><Relationship Id="rId24" Type="http://schemas.openxmlformats.org/officeDocument/2006/relationships/hyperlink" Target="https://podminky.urs.cz/item/CS_URS_2024_02/974031133" TargetMode="External" /><Relationship Id="rId25" Type="http://schemas.openxmlformats.org/officeDocument/2006/relationships/hyperlink" Target="https://podminky.urs.cz/item/CS_URS_2024_02/974031134" TargetMode="External" /><Relationship Id="rId26" Type="http://schemas.openxmlformats.org/officeDocument/2006/relationships/hyperlink" Target="https://podminky.urs.cz/item/CS_URS_2024_02/974031142" TargetMode="External" /><Relationship Id="rId27" Type="http://schemas.openxmlformats.org/officeDocument/2006/relationships/hyperlink" Target="https://podminky.urs.cz/item/CS_URS_2024_02/974031153" TargetMode="External" /><Relationship Id="rId28" Type="http://schemas.openxmlformats.org/officeDocument/2006/relationships/hyperlink" Target="https://podminky.urs.cz/item/CS_URS_2024_02/977151111" TargetMode="External" /><Relationship Id="rId29" Type="http://schemas.openxmlformats.org/officeDocument/2006/relationships/hyperlink" Target="https://podminky.urs.cz/item/CS_URS_2024_02/977151113" TargetMode="External" /><Relationship Id="rId30" Type="http://schemas.openxmlformats.org/officeDocument/2006/relationships/hyperlink" Target="https://podminky.urs.cz/item/CS_URS_2024_02/977151118" TargetMode="External" /><Relationship Id="rId31" Type="http://schemas.openxmlformats.org/officeDocument/2006/relationships/hyperlink" Target="https://podminky.urs.cz/item/CS_URS_2024_02/977151123" TargetMode="External" /><Relationship Id="rId32" Type="http://schemas.openxmlformats.org/officeDocument/2006/relationships/hyperlink" Target="https://podminky.urs.cz/item/CS_URS_2024_02/997013211" TargetMode="External" /><Relationship Id="rId33" Type="http://schemas.openxmlformats.org/officeDocument/2006/relationships/hyperlink" Target="https://podminky.urs.cz/item/CS_URS_2024_02/997013501" TargetMode="External" /><Relationship Id="rId34" Type="http://schemas.openxmlformats.org/officeDocument/2006/relationships/hyperlink" Target="https://podminky.urs.cz/item/CS_URS_2024_02/997013509" TargetMode="External" /><Relationship Id="rId35" Type="http://schemas.openxmlformats.org/officeDocument/2006/relationships/hyperlink" Target="https://podminky.urs.cz/item/CS_URS_2024_02/997013631" TargetMode="External" /><Relationship Id="rId36" Type="http://schemas.openxmlformats.org/officeDocument/2006/relationships/hyperlink" Target="https://podminky.urs.cz/item/CS_URS_2024_02/998018001" TargetMode="External" /><Relationship Id="rId37" Type="http://schemas.openxmlformats.org/officeDocument/2006/relationships/hyperlink" Target="https://podminky.urs.cz/item/CS_URS_2024_02/721140802" TargetMode="External" /><Relationship Id="rId38" Type="http://schemas.openxmlformats.org/officeDocument/2006/relationships/hyperlink" Target="https://podminky.urs.cz/item/CS_URS_2024_02/721140806" TargetMode="External" /><Relationship Id="rId39" Type="http://schemas.openxmlformats.org/officeDocument/2006/relationships/hyperlink" Target="https://podminky.urs.cz/item/CS_URS_2024_02/721160802" TargetMode="External" /><Relationship Id="rId40" Type="http://schemas.openxmlformats.org/officeDocument/2006/relationships/hyperlink" Target="https://podminky.urs.cz/item/CS_URS_2024_02/721160806" TargetMode="External" /><Relationship Id="rId41" Type="http://schemas.openxmlformats.org/officeDocument/2006/relationships/hyperlink" Target="https://podminky.urs.cz/item/CS_URS_2024_02/721171803" TargetMode="External" /><Relationship Id="rId42" Type="http://schemas.openxmlformats.org/officeDocument/2006/relationships/hyperlink" Target="https://podminky.urs.cz/item/CS_URS_2024_02/721174042" TargetMode="External" /><Relationship Id="rId43" Type="http://schemas.openxmlformats.org/officeDocument/2006/relationships/hyperlink" Target="https://podminky.urs.cz/item/CS_URS_2024_02/721174043" TargetMode="External" /><Relationship Id="rId44" Type="http://schemas.openxmlformats.org/officeDocument/2006/relationships/hyperlink" Target="https://podminky.urs.cz/item/CS_URS_2024_02/721174044" TargetMode="External" /><Relationship Id="rId45" Type="http://schemas.openxmlformats.org/officeDocument/2006/relationships/hyperlink" Target="https://podminky.urs.cz/item/CS_URS_2024_02/721174045" TargetMode="External" /><Relationship Id="rId46" Type="http://schemas.openxmlformats.org/officeDocument/2006/relationships/hyperlink" Target="https://podminky.urs.cz/item/CS_URS_2024_02/721175011" TargetMode="External" /><Relationship Id="rId47" Type="http://schemas.openxmlformats.org/officeDocument/2006/relationships/hyperlink" Target="https://podminky.urs.cz/item/CS_URS_2024_02/721175013" TargetMode="External" /><Relationship Id="rId48" Type="http://schemas.openxmlformats.org/officeDocument/2006/relationships/hyperlink" Target="https://podminky.urs.cz/item/CS_URS_2024_02/721194104" TargetMode="External" /><Relationship Id="rId49" Type="http://schemas.openxmlformats.org/officeDocument/2006/relationships/hyperlink" Target="https://podminky.urs.cz/item/CS_URS_2024_02/721194105" TargetMode="External" /><Relationship Id="rId50" Type="http://schemas.openxmlformats.org/officeDocument/2006/relationships/hyperlink" Target="https://podminky.urs.cz/item/CS_URS_2024_02/721194109" TargetMode="External" /><Relationship Id="rId51" Type="http://schemas.openxmlformats.org/officeDocument/2006/relationships/hyperlink" Target="https://podminky.urs.cz/item/CS_URS_2024_02/721212121" TargetMode="External" /><Relationship Id="rId52" Type="http://schemas.openxmlformats.org/officeDocument/2006/relationships/hyperlink" Target="https://podminky.urs.cz/item/CS_URS_2024_02/721290112" TargetMode="External" /><Relationship Id="rId53" Type="http://schemas.openxmlformats.org/officeDocument/2006/relationships/hyperlink" Target="https://podminky.urs.cz/item/CS_URS_2024_02/998721121" TargetMode="External" /><Relationship Id="rId54" Type="http://schemas.openxmlformats.org/officeDocument/2006/relationships/hyperlink" Target="https://podminky.urs.cz/item/CS_URS_2024_02/722170801" TargetMode="External" /><Relationship Id="rId55" Type="http://schemas.openxmlformats.org/officeDocument/2006/relationships/hyperlink" Target="https://podminky.urs.cz/item/CS_URS_2024_02/722170804" TargetMode="External" /><Relationship Id="rId56" Type="http://schemas.openxmlformats.org/officeDocument/2006/relationships/hyperlink" Target="https://podminky.urs.cz/item/CS_URS_2024_02/722175002" TargetMode="External" /><Relationship Id="rId57" Type="http://schemas.openxmlformats.org/officeDocument/2006/relationships/hyperlink" Target="https://podminky.urs.cz/item/CS_URS_2024_02/722175003" TargetMode="External" /><Relationship Id="rId58" Type="http://schemas.openxmlformats.org/officeDocument/2006/relationships/hyperlink" Target="https://podminky.urs.cz/item/CS_URS_2024_02/722175004" TargetMode="External" /><Relationship Id="rId59" Type="http://schemas.openxmlformats.org/officeDocument/2006/relationships/hyperlink" Target="https://podminky.urs.cz/item/CS_URS_2024_02/722181231" TargetMode="External" /><Relationship Id="rId60" Type="http://schemas.openxmlformats.org/officeDocument/2006/relationships/hyperlink" Target="https://podminky.urs.cz/item/CS_URS_2024_02/722181232" TargetMode="External" /><Relationship Id="rId61" Type="http://schemas.openxmlformats.org/officeDocument/2006/relationships/hyperlink" Target="https://podminky.urs.cz/item/CS_URS_2024_02/722181851" TargetMode="External" /><Relationship Id="rId62" Type="http://schemas.openxmlformats.org/officeDocument/2006/relationships/hyperlink" Target="https://podminky.urs.cz/item/CS_URS_2024_02/722190401" TargetMode="External" /><Relationship Id="rId63" Type="http://schemas.openxmlformats.org/officeDocument/2006/relationships/hyperlink" Target="https://podminky.urs.cz/item/CS_URS_2024_02/722220111" TargetMode="External" /><Relationship Id="rId64" Type="http://schemas.openxmlformats.org/officeDocument/2006/relationships/hyperlink" Target="https://podminky.urs.cz/item/CS_URS_2024_02/722220121" TargetMode="External" /><Relationship Id="rId65" Type="http://schemas.openxmlformats.org/officeDocument/2006/relationships/hyperlink" Target="https://podminky.urs.cz/item/CS_URS_2024_02/722220861" TargetMode="External" /><Relationship Id="rId66" Type="http://schemas.openxmlformats.org/officeDocument/2006/relationships/hyperlink" Target="https://podminky.urs.cz/item/CS_URS_2024_02/722220862" TargetMode="External" /><Relationship Id="rId67" Type="http://schemas.openxmlformats.org/officeDocument/2006/relationships/hyperlink" Target="https://podminky.urs.cz/item/CS_URS_2024_02/722220871" TargetMode="External" /><Relationship Id="rId68" Type="http://schemas.openxmlformats.org/officeDocument/2006/relationships/hyperlink" Target="https://podminky.urs.cz/item/CS_URS_2024_02/722220872" TargetMode="External" /><Relationship Id="rId69" Type="http://schemas.openxmlformats.org/officeDocument/2006/relationships/hyperlink" Target="https://podminky.urs.cz/item/CS_URS_2024_02/722231075" TargetMode="External" /><Relationship Id="rId70" Type="http://schemas.openxmlformats.org/officeDocument/2006/relationships/hyperlink" Target="https://podminky.urs.cz/item/CS_URS_2024_02/722232061" TargetMode="External" /><Relationship Id="rId71" Type="http://schemas.openxmlformats.org/officeDocument/2006/relationships/hyperlink" Target="https://podminky.urs.cz/item/CS_URS_2024_02/722232062" TargetMode="External" /><Relationship Id="rId72" Type="http://schemas.openxmlformats.org/officeDocument/2006/relationships/hyperlink" Target="https://podminky.urs.cz/item/CS_URS_2024_02/722290234" TargetMode="External" /><Relationship Id="rId73" Type="http://schemas.openxmlformats.org/officeDocument/2006/relationships/hyperlink" Target="https://podminky.urs.cz/item/CS_URS_2024_02/722290246" TargetMode="External" /><Relationship Id="rId74" Type="http://schemas.openxmlformats.org/officeDocument/2006/relationships/hyperlink" Target="https://podminky.urs.cz/item/CS_URS_2024_02/998722121" TargetMode="External" /><Relationship Id="rId75" Type="http://schemas.openxmlformats.org/officeDocument/2006/relationships/hyperlink" Target="https://podminky.urs.cz/item/CS_URS_2024_02/725110811" TargetMode="External" /><Relationship Id="rId76" Type="http://schemas.openxmlformats.org/officeDocument/2006/relationships/hyperlink" Target="https://podminky.urs.cz/item/CS_URS_2024_02/725119125" TargetMode="External" /><Relationship Id="rId77" Type="http://schemas.openxmlformats.org/officeDocument/2006/relationships/hyperlink" Target="https://podminky.urs.cz/item/CS_URS_2024_02/725119131" TargetMode="External" /><Relationship Id="rId78" Type="http://schemas.openxmlformats.org/officeDocument/2006/relationships/hyperlink" Target="https://podminky.urs.cz/item/CS_URS_2024_02/725129102" TargetMode="External" /><Relationship Id="rId79" Type="http://schemas.openxmlformats.org/officeDocument/2006/relationships/hyperlink" Target="https://podminky.urs.cz/item/CS_URS_2024_02/725210821" TargetMode="External" /><Relationship Id="rId80" Type="http://schemas.openxmlformats.org/officeDocument/2006/relationships/hyperlink" Target="https://podminky.urs.cz/item/CS_URS_2024_02/725211615" TargetMode="External" /><Relationship Id="rId81" Type="http://schemas.openxmlformats.org/officeDocument/2006/relationships/hyperlink" Target="https://podminky.urs.cz/item/CS_URS_2024_02/725212213" TargetMode="External" /><Relationship Id="rId82" Type="http://schemas.openxmlformats.org/officeDocument/2006/relationships/hyperlink" Target="https://podminky.urs.cz/item/CS_URS_2024_02/725240812" TargetMode="External" /><Relationship Id="rId83" Type="http://schemas.openxmlformats.org/officeDocument/2006/relationships/hyperlink" Target="https://podminky.urs.cz/item/CS_URS_2024_02/725244313" TargetMode="External" /><Relationship Id="rId84" Type="http://schemas.openxmlformats.org/officeDocument/2006/relationships/hyperlink" Target="https://podminky.urs.cz/item/CS_URS_2024_02/725291652" TargetMode="External" /><Relationship Id="rId85" Type="http://schemas.openxmlformats.org/officeDocument/2006/relationships/hyperlink" Target="https://podminky.urs.cz/item/CS_URS_2024_02/725291653" TargetMode="External" /><Relationship Id="rId86" Type="http://schemas.openxmlformats.org/officeDocument/2006/relationships/hyperlink" Target="https://podminky.urs.cz/item/CS_URS_2024_02/725291666" TargetMode="External" /><Relationship Id="rId87" Type="http://schemas.openxmlformats.org/officeDocument/2006/relationships/hyperlink" Target="https://podminky.urs.cz/item/CS_URS_2024_02/725820801" TargetMode="External" /><Relationship Id="rId88" Type="http://schemas.openxmlformats.org/officeDocument/2006/relationships/hyperlink" Target="https://podminky.urs.cz/item/CS_URS_2024_02/725829102" TargetMode="External" /><Relationship Id="rId89" Type="http://schemas.openxmlformats.org/officeDocument/2006/relationships/hyperlink" Target="https://podminky.urs.cz/item/CS_URS_2024_02/725829131" TargetMode="External" /><Relationship Id="rId90" Type="http://schemas.openxmlformats.org/officeDocument/2006/relationships/hyperlink" Target="https://podminky.urs.cz/item/CS_URS_2024_02/725840850" TargetMode="External" /><Relationship Id="rId91" Type="http://schemas.openxmlformats.org/officeDocument/2006/relationships/hyperlink" Target="https://podminky.urs.cz/item/CS_URS_2024_02/725840851" TargetMode="External" /><Relationship Id="rId92" Type="http://schemas.openxmlformats.org/officeDocument/2006/relationships/hyperlink" Target="https://podminky.urs.cz/item/CS_URS_2024_02/725849411" TargetMode="External" /><Relationship Id="rId93" Type="http://schemas.openxmlformats.org/officeDocument/2006/relationships/hyperlink" Target="https://podminky.urs.cz/item/CS_URS_2024_02/725860811" TargetMode="External" /><Relationship Id="rId94" Type="http://schemas.openxmlformats.org/officeDocument/2006/relationships/hyperlink" Target="https://podminky.urs.cz/item/CS_URS_2024_02/725980123" TargetMode="External" /><Relationship Id="rId95" Type="http://schemas.openxmlformats.org/officeDocument/2006/relationships/hyperlink" Target="https://podminky.urs.cz/item/CS_URS_2024_02/998725121" TargetMode="External" /><Relationship Id="rId96" Type="http://schemas.openxmlformats.org/officeDocument/2006/relationships/hyperlink" Target="https://podminky.urs.cz/item/CS_URS_2024_02/726111204" TargetMode="External" /><Relationship Id="rId97" Type="http://schemas.openxmlformats.org/officeDocument/2006/relationships/hyperlink" Target="https://podminky.urs.cz/item/CS_URS_2024_02/726191001" TargetMode="External" /><Relationship Id="rId98" Type="http://schemas.openxmlformats.org/officeDocument/2006/relationships/hyperlink" Target="https://podminky.urs.cz/item/CS_URS_2024_02/726191002" TargetMode="External" /><Relationship Id="rId99" Type="http://schemas.openxmlformats.org/officeDocument/2006/relationships/hyperlink" Target="https://podminky.urs.cz/item/CS_URS_2024_02/726191011" TargetMode="External" /><Relationship Id="rId100" Type="http://schemas.openxmlformats.org/officeDocument/2006/relationships/hyperlink" Target="https://podminky.urs.cz/item/CS_URS_2024_02/998726131" TargetMode="External" /><Relationship Id="rId101" Type="http://schemas.openxmlformats.org/officeDocument/2006/relationships/hyperlink" Target="https://podminky.urs.cz/item/CS_URS_2024_02/733222301" TargetMode="External" /><Relationship Id="rId102" Type="http://schemas.openxmlformats.org/officeDocument/2006/relationships/hyperlink" Target="https://podminky.urs.cz/item/CS_URS_2024_02/733222303" TargetMode="External" /><Relationship Id="rId103" Type="http://schemas.openxmlformats.org/officeDocument/2006/relationships/hyperlink" Target="https://podminky.urs.cz/item/CS_URS_2024_02/733224223" TargetMode="External" /><Relationship Id="rId104" Type="http://schemas.openxmlformats.org/officeDocument/2006/relationships/hyperlink" Target="https://podminky.urs.cz/item/CS_URS_2024_02/733290801" TargetMode="External" /><Relationship Id="rId105" Type="http://schemas.openxmlformats.org/officeDocument/2006/relationships/hyperlink" Target="https://podminky.urs.cz/item/CS_URS_2024_02/733291101" TargetMode="External" /><Relationship Id="rId106" Type="http://schemas.openxmlformats.org/officeDocument/2006/relationships/hyperlink" Target="https://podminky.urs.cz/item/CS_URS_2024_02/733293905" TargetMode="External" /><Relationship Id="rId107" Type="http://schemas.openxmlformats.org/officeDocument/2006/relationships/hyperlink" Target="https://podminky.urs.cz/item/CS_URS_2024_02/733811231" TargetMode="External" /><Relationship Id="rId108" Type="http://schemas.openxmlformats.org/officeDocument/2006/relationships/hyperlink" Target="https://podminky.urs.cz/item/CS_URS_2024_02/998733121" TargetMode="External" /><Relationship Id="rId109" Type="http://schemas.openxmlformats.org/officeDocument/2006/relationships/hyperlink" Target="https://podminky.urs.cz/item/CS_URS_2024_02/734200821" TargetMode="External" /><Relationship Id="rId110" Type="http://schemas.openxmlformats.org/officeDocument/2006/relationships/hyperlink" Target="https://podminky.urs.cz/item/CS_URS_2024_02/734221682" TargetMode="External" /><Relationship Id="rId111" Type="http://schemas.openxmlformats.org/officeDocument/2006/relationships/hyperlink" Target="https://podminky.urs.cz/item/CS_URS_2024_02/734261416" TargetMode="External" /><Relationship Id="rId112" Type="http://schemas.openxmlformats.org/officeDocument/2006/relationships/hyperlink" Target="https://podminky.urs.cz/item/CS_URS_2024_02/734300821" TargetMode="External" /><Relationship Id="rId113" Type="http://schemas.openxmlformats.org/officeDocument/2006/relationships/hyperlink" Target="https://podminky.urs.cz/item/CS_URS_2024_02/998734121" TargetMode="External" /><Relationship Id="rId114" Type="http://schemas.openxmlformats.org/officeDocument/2006/relationships/hyperlink" Target="https://podminky.urs.cz/item/CS_URS_2024_02/735151821" TargetMode="External" /><Relationship Id="rId115" Type="http://schemas.openxmlformats.org/officeDocument/2006/relationships/hyperlink" Target="https://podminky.urs.cz/item/CS_URS_2024_02/735159210" TargetMode="External" /><Relationship Id="rId116" Type="http://schemas.openxmlformats.org/officeDocument/2006/relationships/hyperlink" Target="https://podminky.urs.cz/item/CS_URS_2024_02/735191910" TargetMode="External" /><Relationship Id="rId117" Type="http://schemas.openxmlformats.org/officeDocument/2006/relationships/hyperlink" Target="https://podminky.urs.cz/item/CS_URS_2024_02/735494811" TargetMode="External" /><Relationship Id="rId118" Type="http://schemas.openxmlformats.org/officeDocument/2006/relationships/hyperlink" Target="https://podminky.urs.cz/item/CS_URS_2024_02/998735121" TargetMode="External" /><Relationship Id="rId119" Type="http://schemas.openxmlformats.org/officeDocument/2006/relationships/hyperlink" Target="https://podminky.urs.cz/item/CS_URS_2024_02/741112001" TargetMode="External" /><Relationship Id="rId120" Type="http://schemas.openxmlformats.org/officeDocument/2006/relationships/hyperlink" Target="https://podminky.urs.cz/item/CS_URS_2024_02/741122015" TargetMode="External" /><Relationship Id="rId121" Type="http://schemas.openxmlformats.org/officeDocument/2006/relationships/hyperlink" Target="https://podminky.urs.cz/item/CS_URS_2024_02/741122016" TargetMode="External" /><Relationship Id="rId122" Type="http://schemas.openxmlformats.org/officeDocument/2006/relationships/hyperlink" Target="https://podminky.urs.cz/item/CS_URS_2024_02/741122211" TargetMode="External" /><Relationship Id="rId123" Type="http://schemas.openxmlformats.org/officeDocument/2006/relationships/hyperlink" Target="https://podminky.urs.cz/item/CS_URS_2024_02/741122611" TargetMode="External" /><Relationship Id="rId124" Type="http://schemas.openxmlformats.org/officeDocument/2006/relationships/hyperlink" Target="https://podminky.urs.cz/item/CS_URS_2024_02/741122851" TargetMode="External" /><Relationship Id="rId125" Type="http://schemas.openxmlformats.org/officeDocument/2006/relationships/hyperlink" Target="https://podminky.urs.cz/item/CS_URS_2024_02/741128001" TargetMode="External" /><Relationship Id="rId126" Type="http://schemas.openxmlformats.org/officeDocument/2006/relationships/hyperlink" Target="https://podminky.urs.cz/item/CS_URS_2024_02/741128002" TargetMode="External" /><Relationship Id="rId127" Type="http://schemas.openxmlformats.org/officeDocument/2006/relationships/hyperlink" Target="https://podminky.urs.cz/item/CS_URS_2024_02/741128005" TargetMode="External" /><Relationship Id="rId128" Type="http://schemas.openxmlformats.org/officeDocument/2006/relationships/hyperlink" Target="https://podminky.urs.cz/item/CS_URS_2024_02/741310111" TargetMode="External" /><Relationship Id="rId129" Type="http://schemas.openxmlformats.org/officeDocument/2006/relationships/hyperlink" Target="https://podminky.urs.cz/item/CS_URS_2024_02/741311873" TargetMode="External" /><Relationship Id="rId130" Type="http://schemas.openxmlformats.org/officeDocument/2006/relationships/hyperlink" Target="https://podminky.urs.cz/item/CS_URS_2024_02/741370034" TargetMode="External" /><Relationship Id="rId131" Type="http://schemas.openxmlformats.org/officeDocument/2006/relationships/hyperlink" Target="https://podminky.urs.cz/item/CS_URS_2024_02/741371821" TargetMode="External" /><Relationship Id="rId132" Type="http://schemas.openxmlformats.org/officeDocument/2006/relationships/hyperlink" Target="https://podminky.urs.cz/item/CS_URS_2024_02/741371844" TargetMode="External" /><Relationship Id="rId133" Type="http://schemas.openxmlformats.org/officeDocument/2006/relationships/hyperlink" Target="https://podminky.urs.cz/item/CS_URS_2024_02/741372112" TargetMode="External" /><Relationship Id="rId134" Type="http://schemas.openxmlformats.org/officeDocument/2006/relationships/hyperlink" Target="https://podminky.urs.cz/item/CS_URS_2024_02/741810001" TargetMode="External" /><Relationship Id="rId135" Type="http://schemas.openxmlformats.org/officeDocument/2006/relationships/hyperlink" Target="https://podminky.urs.cz/item/CS_URS_2024_02/998741121" TargetMode="External" /><Relationship Id="rId136" Type="http://schemas.openxmlformats.org/officeDocument/2006/relationships/hyperlink" Target="https://podminky.urs.cz/item/CS_URS_2024_02/761114791" TargetMode="External" /><Relationship Id="rId137" Type="http://schemas.openxmlformats.org/officeDocument/2006/relationships/hyperlink" Target="https://podminky.urs.cz/item/CS_URS_2024_02/998761121" TargetMode="External" /><Relationship Id="rId138" Type="http://schemas.openxmlformats.org/officeDocument/2006/relationships/hyperlink" Target="https://podminky.urs.cz/item/CS_URS_2024_02/763121632" TargetMode="External" /><Relationship Id="rId139" Type="http://schemas.openxmlformats.org/officeDocument/2006/relationships/hyperlink" Target="https://podminky.urs.cz/item/CS_URS_2024_02/763121715" TargetMode="External" /><Relationship Id="rId140" Type="http://schemas.openxmlformats.org/officeDocument/2006/relationships/hyperlink" Target="https://podminky.urs.cz/item/CS_URS_2024_02/763121751" TargetMode="External" /><Relationship Id="rId141" Type="http://schemas.openxmlformats.org/officeDocument/2006/relationships/hyperlink" Target="https://podminky.urs.cz/item/CS_URS_2024_02/763121761" TargetMode="External" /><Relationship Id="rId142" Type="http://schemas.openxmlformats.org/officeDocument/2006/relationships/hyperlink" Target="https://podminky.urs.cz/item/CS_URS_2024_02/763182411" TargetMode="External" /><Relationship Id="rId143" Type="http://schemas.openxmlformats.org/officeDocument/2006/relationships/hyperlink" Target="https://podminky.urs.cz/item/CS_URS_2024_02/763411215" TargetMode="External" /><Relationship Id="rId144" Type="http://schemas.openxmlformats.org/officeDocument/2006/relationships/hyperlink" Target="https://podminky.urs.cz/item/CS_URS_2024_02/763431011" TargetMode="External" /><Relationship Id="rId145" Type="http://schemas.openxmlformats.org/officeDocument/2006/relationships/hyperlink" Target="https://podminky.urs.cz/item/CS_URS_2024_02/763431201" TargetMode="External" /><Relationship Id="rId146" Type="http://schemas.openxmlformats.org/officeDocument/2006/relationships/hyperlink" Target="https://podminky.urs.cz/item/CS_URS_2024_02/998763120" TargetMode="External" /><Relationship Id="rId147" Type="http://schemas.openxmlformats.org/officeDocument/2006/relationships/hyperlink" Target="https://podminky.urs.cz/item/CS_URS_2024_02/766691914" TargetMode="External" /><Relationship Id="rId148" Type="http://schemas.openxmlformats.org/officeDocument/2006/relationships/hyperlink" Target="https://podminky.urs.cz/item/CS_URS_2024_02/766699611" TargetMode="External" /><Relationship Id="rId149" Type="http://schemas.openxmlformats.org/officeDocument/2006/relationships/hyperlink" Target="https://podminky.urs.cz/item/CS_URS_2024_02/998766121" TargetMode="External" /><Relationship Id="rId150" Type="http://schemas.openxmlformats.org/officeDocument/2006/relationships/hyperlink" Target="https://podminky.urs.cz/item/CS_URS_2024_02/767996701" TargetMode="External" /><Relationship Id="rId151" Type="http://schemas.openxmlformats.org/officeDocument/2006/relationships/hyperlink" Target="https://podminky.urs.cz/item/CS_URS_2024_02/998767121" TargetMode="External" /><Relationship Id="rId152" Type="http://schemas.openxmlformats.org/officeDocument/2006/relationships/hyperlink" Target="https://podminky.urs.cz/item/CS_URS_2024_02/771111011" TargetMode="External" /><Relationship Id="rId153" Type="http://schemas.openxmlformats.org/officeDocument/2006/relationships/hyperlink" Target="https://podminky.urs.cz/item/CS_URS_2024_02/771121011" TargetMode="External" /><Relationship Id="rId154" Type="http://schemas.openxmlformats.org/officeDocument/2006/relationships/hyperlink" Target="https://podminky.urs.cz/item/CS_URS_2024_02/771151012" TargetMode="External" /><Relationship Id="rId155" Type="http://schemas.openxmlformats.org/officeDocument/2006/relationships/hyperlink" Target="https://podminky.urs.cz/item/CS_URS_2024_02/771571810" TargetMode="External" /><Relationship Id="rId156" Type="http://schemas.openxmlformats.org/officeDocument/2006/relationships/hyperlink" Target="https://podminky.urs.cz/item/CS_URS_2024_02/771574413" TargetMode="External" /><Relationship Id="rId157" Type="http://schemas.openxmlformats.org/officeDocument/2006/relationships/hyperlink" Target="https://podminky.urs.cz/item/CS_URS_2024_02/771591112" TargetMode="External" /><Relationship Id="rId158" Type="http://schemas.openxmlformats.org/officeDocument/2006/relationships/hyperlink" Target="https://podminky.urs.cz/item/CS_URS_2024_02/771591115" TargetMode="External" /><Relationship Id="rId159" Type="http://schemas.openxmlformats.org/officeDocument/2006/relationships/hyperlink" Target="https://podminky.urs.cz/item/CS_URS_2024_02/771591116" TargetMode="External" /><Relationship Id="rId160" Type="http://schemas.openxmlformats.org/officeDocument/2006/relationships/hyperlink" Target="https://podminky.urs.cz/item/CS_URS_2024_02/771591241" TargetMode="External" /><Relationship Id="rId161" Type="http://schemas.openxmlformats.org/officeDocument/2006/relationships/hyperlink" Target="https://podminky.urs.cz/item/CS_URS_2024_02/771591242" TargetMode="External" /><Relationship Id="rId162" Type="http://schemas.openxmlformats.org/officeDocument/2006/relationships/hyperlink" Target="https://podminky.urs.cz/item/CS_URS_2024_02/771591264" TargetMode="External" /><Relationship Id="rId163" Type="http://schemas.openxmlformats.org/officeDocument/2006/relationships/hyperlink" Target="https://podminky.urs.cz/item/CS_URS_2024_02/771592011" TargetMode="External" /><Relationship Id="rId164" Type="http://schemas.openxmlformats.org/officeDocument/2006/relationships/hyperlink" Target="https://podminky.urs.cz/item/CS_URS_2024_02/998771121" TargetMode="External" /><Relationship Id="rId165" Type="http://schemas.openxmlformats.org/officeDocument/2006/relationships/hyperlink" Target="https://podminky.urs.cz/item/CS_URS_2024_02/776421311" TargetMode="External" /><Relationship Id="rId166" Type="http://schemas.openxmlformats.org/officeDocument/2006/relationships/hyperlink" Target="https://podminky.urs.cz/item/CS_URS_2024_02/998776121" TargetMode="External" /><Relationship Id="rId167" Type="http://schemas.openxmlformats.org/officeDocument/2006/relationships/hyperlink" Target="https://podminky.urs.cz/item/CS_URS_2024_02/781111011" TargetMode="External" /><Relationship Id="rId168" Type="http://schemas.openxmlformats.org/officeDocument/2006/relationships/hyperlink" Target="https://podminky.urs.cz/item/CS_URS_2024_02/781121011" TargetMode="External" /><Relationship Id="rId169" Type="http://schemas.openxmlformats.org/officeDocument/2006/relationships/hyperlink" Target="https://podminky.urs.cz/item/CS_URS_2024_02/781131112" TargetMode="External" /><Relationship Id="rId170" Type="http://schemas.openxmlformats.org/officeDocument/2006/relationships/hyperlink" Target="https://podminky.urs.cz/item/CS_URS_2024_02/781131232" TargetMode="External" /><Relationship Id="rId171" Type="http://schemas.openxmlformats.org/officeDocument/2006/relationships/hyperlink" Target="https://podminky.urs.cz/item/CS_URS_2024_02/781151031" TargetMode="External" /><Relationship Id="rId172" Type="http://schemas.openxmlformats.org/officeDocument/2006/relationships/hyperlink" Target="https://podminky.urs.cz/item/CS_URS_2024_02/781471810" TargetMode="External" /><Relationship Id="rId173" Type="http://schemas.openxmlformats.org/officeDocument/2006/relationships/hyperlink" Target="https://podminky.urs.cz/item/CS_URS_2024_02/781472213" TargetMode="External" /><Relationship Id="rId174" Type="http://schemas.openxmlformats.org/officeDocument/2006/relationships/hyperlink" Target="https://podminky.urs.cz/item/CS_URS_2024_02/781472214" TargetMode="External" /><Relationship Id="rId175" Type="http://schemas.openxmlformats.org/officeDocument/2006/relationships/hyperlink" Target="https://podminky.urs.cz/item/CS_URS_2024_02/781472291" TargetMode="External" /><Relationship Id="rId176" Type="http://schemas.openxmlformats.org/officeDocument/2006/relationships/hyperlink" Target="https://podminky.urs.cz/item/CS_URS_2024_02/781484413" TargetMode="External" /><Relationship Id="rId177" Type="http://schemas.openxmlformats.org/officeDocument/2006/relationships/hyperlink" Target="https://podminky.urs.cz/item/CS_URS_2024_02/781485791" TargetMode="External" /><Relationship Id="rId178" Type="http://schemas.openxmlformats.org/officeDocument/2006/relationships/hyperlink" Target="https://podminky.urs.cz/item/CS_URS_2024_02/781491021" TargetMode="External" /><Relationship Id="rId179" Type="http://schemas.openxmlformats.org/officeDocument/2006/relationships/hyperlink" Target="https://podminky.urs.cz/item/CS_URS_2024_02/781492211" TargetMode="External" /><Relationship Id="rId180" Type="http://schemas.openxmlformats.org/officeDocument/2006/relationships/hyperlink" Target="https://podminky.urs.cz/item/CS_URS_2024_02/781495115" TargetMode="External" /><Relationship Id="rId181" Type="http://schemas.openxmlformats.org/officeDocument/2006/relationships/hyperlink" Target="https://podminky.urs.cz/item/CS_URS_2024_02/781495116" TargetMode="External" /><Relationship Id="rId182" Type="http://schemas.openxmlformats.org/officeDocument/2006/relationships/hyperlink" Target="https://podminky.urs.cz/item/CS_URS_2024_02/781495142" TargetMode="External" /><Relationship Id="rId183" Type="http://schemas.openxmlformats.org/officeDocument/2006/relationships/hyperlink" Target="https://podminky.urs.cz/item/CS_URS_2024_02/781495143" TargetMode="External" /><Relationship Id="rId184" Type="http://schemas.openxmlformats.org/officeDocument/2006/relationships/hyperlink" Target="https://podminky.urs.cz/item/CS_URS_2024_02/781495211" TargetMode="External" /><Relationship Id="rId185" Type="http://schemas.openxmlformats.org/officeDocument/2006/relationships/hyperlink" Target="https://podminky.urs.cz/item/CS_URS_2024_02/998781121" TargetMode="External" /><Relationship Id="rId186" Type="http://schemas.openxmlformats.org/officeDocument/2006/relationships/hyperlink" Target="https://podminky.urs.cz/item/CS_URS_2024_02/783601713" TargetMode="External" /><Relationship Id="rId187" Type="http://schemas.openxmlformats.org/officeDocument/2006/relationships/hyperlink" Target="https://podminky.urs.cz/item/CS_URS_2024_02/783644551" TargetMode="External" /><Relationship Id="rId188" Type="http://schemas.openxmlformats.org/officeDocument/2006/relationships/hyperlink" Target="https://podminky.urs.cz/item/CS_URS_2024_02/783647611" TargetMode="External" /><Relationship Id="rId189" Type="http://schemas.openxmlformats.org/officeDocument/2006/relationships/hyperlink" Target="https://podminky.urs.cz/item/CS_URS_2024_02/784121001" TargetMode="External" /><Relationship Id="rId190" Type="http://schemas.openxmlformats.org/officeDocument/2006/relationships/hyperlink" Target="https://podminky.urs.cz/item/CS_URS_2024_02/784171001" TargetMode="External" /><Relationship Id="rId191" Type="http://schemas.openxmlformats.org/officeDocument/2006/relationships/hyperlink" Target="https://podminky.urs.cz/item/CS_URS_2024_02/784171101" TargetMode="External" /><Relationship Id="rId192" Type="http://schemas.openxmlformats.org/officeDocument/2006/relationships/hyperlink" Target="https://podminky.urs.cz/item/CS_URS_2024_02/784171111" TargetMode="External" /><Relationship Id="rId193" Type="http://schemas.openxmlformats.org/officeDocument/2006/relationships/hyperlink" Target="https://podminky.urs.cz/item/CS_URS_2024_02/784181101" TargetMode="External" /><Relationship Id="rId194" Type="http://schemas.openxmlformats.org/officeDocument/2006/relationships/hyperlink" Target="https://podminky.urs.cz/item/CS_URS_2024_02/784191007" TargetMode="External" /><Relationship Id="rId195" Type="http://schemas.openxmlformats.org/officeDocument/2006/relationships/hyperlink" Target="https://podminky.urs.cz/item/CS_URS_2024_02/784211111" TargetMode="External" /><Relationship Id="rId196" Type="http://schemas.openxmlformats.org/officeDocument/2006/relationships/hyperlink" Target="https://podminky.urs.cz/item/CS_URS_2024_02/HZS1301" TargetMode="External" /><Relationship Id="rId197" Type="http://schemas.openxmlformats.org/officeDocument/2006/relationships/hyperlink" Target="https://podminky.urs.cz/item/CS_URS_2024_02/013254000" TargetMode="External" /><Relationship Id="rId198" Type="http://schemas.openxmlformats.org/officeDocument/2006/relationships/hyperlink" Target="https://podminky.urs.cz/item/CS_URS_2024_02/020001000" TargetMode="External" /><Relationship Id="rId199" Type="http://schemas.openxmlformats.org/officeDocument/2006/relationships/hyperlink" Target="https://podminky.urs.cz/item/CS_URS_2024_02/030001000" TargetMode="External" /><Relationship Id="rId200" Type="http://schemas.openxmlformats.org/officeDocument/2006/relationships/hyperlink" Target="https://podminky.urs.cz/item/CS_URS_2024_02/040001000" TargetMode="External" /><Relationship Id="rId201" Type="http://schemas.openxmlformats.org/officeDocument/2006/relationships/hyperlink" Target="https://podminky.urs.cz/item/CS_URS_2024_02/070001000" TargetMode="External" /><Relationship Id="rId202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63131721" TargetMode="External" /><Relationship Id="rId2" Type="http://schemas.openxmlformats.org/officeDocument/2006/relationships/hyperlink" Target="https://podminky.urs.cz/item/CS_URS_2024_02/763431011" TargetMode="External" /><Relationship Id="rId3" Type="http://schemas.openxmlformats.org/officeDocument/2006/relationships/hyperlink" Target="https://podminky.urs.cz/item/CS_URS_2024_02/763431201" TargetMode="External" /><Relationship Id="rId4" Type="http://schemas.openxmlformats.org/officeDocument/2006/relationships/hyperlink" Target="https://podminky.urs.cz/item/CS_URS_2024_02/998763120" TargetMode="External" /><Relationship Id="rId5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8</v>
      </c>
      <c r="BT3" s="16" t="s">
        <v>9</v>
      </c>
    </row>
    <row r="4" s="1" customFormat="1" ht="24.96" customHeight="1">
      <c r="B4" s="20"/>
      <c r="C4" s="21"/>
      <c r="D4" s="22" t="s">
        <v>10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11</v>
      </c>
      <c r="BE4" s="24" t="s">
        <v>12</v>
      </c>
      <c r="BS4" s="16" t="s">
        <v>13</v>
      </c>
    </row>
    <row r="5" s="1" customFormat="1" ht="12" customHeight="1">
      <c r="B5" s="20"/>
      <c r="C5" s="21"/>
      <c r="D5" s="25" t="s">
        <v>14</v>
      </c>
      <c r="E5" s="21"/>
      <c r="F5" s="21"/>
      <c r="G5" s="21"/>
      <c r="H5" s="21"/>
      <c r="I5" s="21"/>
      <c r="J5" s="21"/>
      <c r="K5" s="26" t="s">
        <v>15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16</v>
      </c>
      <c r="BS5" s="16" t="s">
        <v>6</v>
      </c>
    </row>
    <row r="6" s="1" customFormat="1" ht="36.96" customHeight="1">
      <c r="B6" s="20"/>
      <c r="C6" s="21"/>
      <c r="D6" s="28" t="s">
        <v>17</v>
      </c>
      <c r="E6" s="21"/>
      <c r="F6" s="21"/>
      <c r="G6" s="21"/>
      <c r="H6" s="21"/>
      <c r="I6" s="21"/>
      <c r="J6" s="21"/>
      <c r="K6" s="29" t="s">
        <v>18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19</v>
      </c>
      <c r="E7" s="21"/>
      <c r="F7" s="21"/>
      <c r="G7" s="21"/>
      <c r="H7" s="21"/>
      <c r="I7" s="21"/>
      <c r="J7" s="21"/>
      <c r="K7" s="26" t="s">
        <v>20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21</v>
      </c>
      <c r="AL7" s="21"/>
      <c r="AM7" s="21"/>
      <c r="AN7" s="26" t="s">
        <v>20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24</v>
      </c>
      <c r="AL8" s="21"/>
      <c r="AM8" s="21"/>
      <c r="AN8" s="32" t="s">
        <v>25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26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27</v>
      </c>
      <c r="AL10" s="21"/>
      <c r="AM10" s="21"/>
      <c r="AN10" s="26" t="s">
        <v>28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29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30</v>
      </c>
      <c r="AL11" s="21"/>
      <c r="AM11" s="21"/>
      <c r="AN11" s="26" t="s">
        <v>31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32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27</v>
      </c>
      <c r="AL13" s="21"/>
      <c r="AM13" s="21"/>
      <c r="AN13" s="33" t="s">
        <v>33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33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30</v>
      </c>
      <c r="AL14" s="21"/>
      <c r="AM14" s="21"/>
      <c r="AN14" s="33" t="s">
        <v>33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34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27</v>
      </c>
      <c r="AL16" s="21"/>
      <c r="AM16" s="21"/>
      <c r="AN16" s="26" t="s">
        <v>20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30</v>
      </c>
      <c r="AL17" s="21"/>
      <c r="AM17" s="21"/>
      <c r="AN17" s="26" t="s">
        <v>20</v>
      </c>
      <c r="AO17" s="21"/>
      <c r="AP17" s="21"/>
      <c r="AQ17" s="21"/>
      <c r="AR17" s="19"/>
      <c r="BE17" s="30"/>
      <c r="BS17" s="16" t="s">
        <v>36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8</v>
      </c>
    </row>
    <row r="19" s="1" customFormat="1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27</v>
      </c>
      <c r="AL19" s="21"/>
      <c r="AM19" s="21"/>
      <c r="AN19" s="26" t="s">
        <v>20</v>
      </c>
      <c r="AO19" s="21"/>
      <c r="AP19" s="21"/>
      <c r="AQ19" s="21"/>
      <c r="AR19" s="19"/>
      <c r="BE19" s="30"/>
      <c r="BS19" s="16" t="s">
        <v>8</v>
      </c>
    </row>
    <row r="20" s="1" customFormat="1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30</v>
      </c>
      <c r="AL20" s="21"/>
      <c r="AM20" s="21"/>
      <c r="AN20" s="26" t="s">
        <v>20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40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42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43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44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45</v>
      </c>
      <c r="E29" s="46"/>
      <c r="F29" s="31" t="s">
        <v>46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47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48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49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50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51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52</v>
      </c>
      <c r="U35" s="53"/>
      <c r="V35" s="53"/>
      <c r="W35" s="53"/>
      <c r="X35" s="55" t="s">
        <v>53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14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MS_Vyhlidka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17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MŠ Vyhlídka Valašské Meziříčí - Rekonstrukce koupelen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22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Valašské Meziříčí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24</v>
      </c>
      <c r="AJ47" s="39"/>
      <c r="AK47" s="39"/>
      <c r="AL47" s="39"/>
      <c r="AM47" s="71" t="str">
        <f>IF(AN8= "","",AN8)</f>
        <v>2. 12. 2024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26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Město Valašské Meziříčí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34</v>
      </c>
      <c r="AJ49" s="39"/>
      <c r="AK49" s="39"/>
      <c r="AL49" s="39"/>
      <c r="AM49" s="72" t="str">
        <f>IF(E17="","",E17)</f>
        <v>Klára Trefilová</v>
      </c>
      <c r="AN49" s="63"/>
      <c r="AO49" s="63"/>
      <c r="AP49" s="63"/>
      <c r="AQ49" s="39"/>
      <c r="AR49" s="43"/>
      <c r="AS49" s="73" t="s">
        <v>55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32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37</v>
      </c>
      <c r="AJ50" s="39"/>
      <c r="AK50" s="39"/>
      <c r="AL50" s="39"/>
      <c r="AM50" s="72" t="str">
        <f>IF(E20="","",E20)</f>
        <v xml:space="preserve"> 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56</v>
      </c>
      <c r="D52" s="86"/>
      <c r="E52" s="86"/>
      <c r="F52" s="86"/>
      <c r="G52" s="86"/>
      <c r="H52" s="87"/>
      <c r="I52" s="88" t="s">
        <v>57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58</v>
      </c>
      <c r="AH52" s="86"/>
      <c r="AI52" s="86"/>
      <c r="AJ52" s="86"/>
      <c r="AK52" s="86"/>
      <c r="AL52" s="86"/>
      <c r="AM52" s="86"/>
      <c r="AN52" s="88" t="s">
        <v>59</v>
      </c>
      <c r="AO52" s="86"/>
      <c r="AP52" s="86"/>
      <c r="AQ52" s="90" t="s">
        <v>60</v>
      </c>
      <c r="AR52" s="43"/>
      <c r="AS52" s="91" t="s">
        <v>61</v>
      </c>
      <c r="AT52" s="92" t="s">
        <v>62</v>
      </c>
      <c r="AU52" s="92" t="s">
        <v>63</v>
      </c>
      <c r="AV52" s="92" t="s">
        <v>64</v>
      </c>
      <c r="AW52" s="92" t="s">
        <v>65</v>
      </c>
      <c r="AX52" s="92" t="s">
        <v>66</v>
      </c>
      <c r="AY52" s="92" t="s">
        <v>67</v>
      </c>
      <c r="AZ52" s="92" t="s">
        <v>68</v>
      </c>
      <c r="BA52" s="92" t="s">
        <v>69</v>
      </c>
      <c r="BB52" s="92" t="s">
        <v>70</v>
      </c>
      <c r="BC52" s="92" t="s">
        <v>71</v>
      </c>
      <c r="BD52" s="93" t="s">
        <v>72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73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ROUND(AG55+AG56,2)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20</v>
      </c>
      <c r="AR54" s="103"/>
      <c r="AS54" s="104">
        <f>ROUND(AS55+AS56,2)</f>
        <v>0</v>
      </c>
      <c r="AT54" s="105">
        <f>ROUND(SUM(AV54:AW54),2)</f>
        <v>0</v>
      </c>
      <c r="AU54" s="106">
        <f>ROUND(AU55+AU56,5)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ROUND(AZ55+AZ56,2)</f>
        <v>0</v>
      </c>
      <c r="BA54" s="105">
        <f>ROUND(BA55+BA56,2)</f>
        <v>0</v>
      </c>
      <c r="BB54" s="105">
        <f>ROUND(BB55+BB56,2)</f>
        <v>0</v>
      </c>
      <c r="BC54" s="105">
        <f>ROUND(BC55+BC56,2)</f>
        <v>0</v>
      </c>
      <c r="BD54" s="107">
        <f>ROUND(BD55+BD56,2)</f>
        <v>0</v>
      </c>
      <c r="BE54" s="6"/>
      <c r="BS54" s="108" t="s">
        <v>74</v>
      </c>
      <c r="BT54" s="108" t="s">
        <v>75</v>
      </c>
      <c r="BU54" s="109" t="s">
        <v>76</v>
      </c>
      <c r="BV54" s="108" t="s">
        <v>77</v>
      </c>
      <c r="BW54" s="108" t="s">
        <v>5</v>
      </c>
      <c r="BX54" s="108" t="s">
        <v>78</v>
      </c>
      <c r="CL54" s="108" t="s">
        <v>20</v>
      </c>
    </row>
    <row r="55" s="7" customFormat="1" ht="24.75" customHeight="1">
      <c r="A55" s="110" t="s">
        <v>79</v>
      </c>
      <c r="B55" s="111"/>
      <c r="C55" s="112"/>
      <c r="D55" s="113" t="s">
        <v>80</v>
      </c>
      <c r="E55" s="113"/>
      <c r="F55" s="113"/>
      <c r="G55" s="113"/>
      <c r="H55" s="113"/>
      <c r="I55" s="114"/>
      <c r="J55" s="113" t="s">
        <v>81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'02_c_HB - Oprava el. osvě...'!J30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82</v>
      </c>
      <c r="AR55" s="117"/>
      <c r="AS55" s="118">
        <v>0</v>
      </c>
      <c r="AT55" s="119">
        <f>ROUND(SUM(AV55:AW55),2)</f>
        <v>0</v>
      </c>
      <c r="AU55" s="120">
        <f>'02_c_HB - Oprava el. osvě...'!P81</f>
        <v>0</v>
      </c>
      <c r="AV55" s="119">
        <f>'02_c_HB - Oprava el. osvě...'!J33</f>
        <v>0</v>
      </c>
      <c r="AW55" s="119">
        <f>'02_c_HB - Oprava el. osvě...'!J34</f>
        <v>0</v>
      </c>
      <c r="AX55" s="119">
        <f>'02_c_HB - Oprava el. osvě...'!J35</f>
        <v>0</v>
      </c>
      <c r="AY55" s="119">
        <f>'02_c_HB - Oprava el. osvě...'!J36</f>
        <v>0</v>
      </c>
      <c r="AZ55" s="119">
        <f>'02_c_HB - Oprava el. osvě...'!F33</f>
        <v>0</v>
      </c>
      <c r="BA55" s="119">
        <f>'02_c_HB - Oprava el. osvě...'!F34</f>
        <v>0</v>
      </c>
      <c r="BB55" s="119">
        <f>'02_c_HB - Oprava el. osvě...'!F35</f>
        <v>0</v>
      </c>
      <c r="BC55" s="119">
        <f>'02_c_HB - Oprava el. osvě...'!F36</f>
        <v>0</v>
      </c>
      <c r="BD55" s="121">
        <f>'02_c_HB - Oprava el. osvě...'!F37</f>
        <v>0</v>
      </c>
      <c r="BE55" s="7"/>
      <c r="BT55" s="122" t="s">
        <v>83</v>
      </c>
      <c r="BV55" s="122" t="s">
        <v>77</v>
      </c>
      <c r="BW55" s="122" t="s">
        <v>84</v>
      </c>
      <c r="BX55" s="122" t="s">
        <v>5</v>
      </c>
      <c r="CL55" s="122" t="s">
        <v>20</v>
      </c>
      <c r="CM55" s="122" t="s">
        <v>85</v>
      </c>
    </row>
    <row r="56" s="7" customFormat="1" ht="24.75" customHeight="1">
      <c r="A56" s="7"/>
      <c r="B56" s="111"/>
      <c r="C56" s="112"/>
      <c r="D56" s="113" t="s">
        <v>86</v>
      </c>
      <c r="E56" s="113"/>
      <c r="F56" s="113"/>
      <c r="G56" s="113"/>
      <c r="H56" s="113"/>
      <c r="I56" s="114"/>
      <c r="J56" s="113" t="s">
        <v>87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23">
        <f>ROUND(SUM(AG57:AG60),2)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82</v>
      </c>
      <c r="AR56" s="117"/>
      <c r="AS56" s="118">
        <f>ROUND(SUM(AS57:AS60),2)</f>
        <v>0</v>
      </c>
      <c r="AT56" s="119">
        <f>ROUND(SUM(AV56:AW56),2)</f>
        <v>0</v>
      </c>
      <c r="AU56" s="120">
        <f>ROUND(SUM(AU57:AU60),5)</f>
        <v>0</v>
      </c>
      <c r="AV56" s="119">
        <f>ROUND(AZ56*L29,2)</f>
        <v>0</v>
      </c>
      <c r="AW56" s="119">
        <f>ROUND(BA56*L30,2)</f>
        <v>0</v>
      </c>
      <c r="AX56" s="119">
        <f>ROUND(BB56*L29,2)</f>
        <v>0</v>
      </c>
      <c r="AY56" s="119">
        <f>ROUND(BC56*L30,2)</f>
        <v>0</v>
      </c>
      <c r="AZ56" s="119">
        <f>ROUND(SUM(AZ57:AZ60),2)</f>
        <v>0</v>
      </c>
      <c r="BA56" s="119">
        <f>ROUND(SUM(BA57:BA60),2)</f>
        <v>0</v>
      </c>
      <c r="BB56" s="119">
        <f>ROUND(SUM(BB57:BB60),2)</f>
        <v>0</v>
      </c>
      <c r="BC56" s="119">
        <f>ROUND(SUM(BC57:BC60),2)</f>
        <v>0</v>
      </c>
      <c r="BD56" s="121">
        <f>ROUND(SUM(BD57:BD60),2)</f>
        <v>0</v>
      </c>
      <c r="BE56" s="7"/>
      <c r="BS56" s="122" t="s">
        <v>74</v>
      </c>
      <c r="BT56" s="122" t="s">
        <v>83</v>
      </c>
      <c r="BU56" s="122" t="s">
        <v>76</v>
      </c>
      <c r="BV56" s="122" t="s">
        <v>77</v>
      </c>
      <c r="BW56" s="122" t="s">
        <v>88</v>
      </c>
      <c r="BX56" s="122" t="s">
        <v>5</v>
      </c>
      <c r="CL56" s="122" t="s">
        <v>20</v>
      </c>
      <c r="CM56" s="122" t="s">
        <v>85</v>
      </c>
    </row>
    <row r="57" s="4" customFormat="1" ht="16.5" customHeight="1">
      <c r="A57" s="110" t="s">
        <v>79</v>
      </c>
      <c r="B57" s="62"/>
      <c r="C57" s="124"/>
      <c r="D57" s="124"/>
      <c r="E57" s="125" t="s">
        <v>89</v>
      </c>
      <c r="F57" s="125"/>
      <c r="G57" s="125"/>
      <c r="H57" s="125"/>
      <c r="I57" s="125"/>
      <c r="J57" s="124"/>
      <c r="K57" s="125" t="s">
        <v>90</v>
      </c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6">
        <f>'05 - Sociální zázemí Skří...'!J32</f>
        <v>0</v>
      </c>
      <c r="AH57" s="124"/>
      <c r="AI57" s="124"/>
      <c r="AJ57" s="124"/>
      <c r="AK57" s="124"/>
      <c r="AL57" s="124"/>
      <c r="AM57" s="124"/>
      <c r="AN57" s="126">
        <f>SUM(AG57,AT57)</f>
        <v>0</v>
      </c>
      <c r="AO57" s="124"/>
      <c r="AP57" s="124"/>
      <c r="AQ57" s="127" t="s">
        <v>91</v>
      </c>
      <c r="AR57" s="64"/>
      <c r="AS57" s="128">
        <v>0</v>
      </c>
      <c r="AT57" s="129">
        <f>ROUND(SUM(AV57:AW57),2)</f>
        <v>0</v>
      </c>
      <c r="AU57" s="130">
        <f>'05 - Sociální zázemí Skří...'!P121</f>
        <v>0</v>
      </c>
      <c r="AV57" s="129">
        <f>'05 - Sociální zázemí Skří...'!J35</f>
        <v>0</v>
      </c>
      <c r="AW57" s="129">
        <f>'05 - Sociální zázemí Skří...'!J36</f>
        <v>0</v>
      </c>
      <c r="AX57" s="129">
        <f>'05 - Sociální zázemí Skří...'!J37</f>
        <v>0</v>
      </c>
      <c r="AY57" s="129">
        <f>'05 - Sociální zázemí Skří...'!J38</f>
        <v>0</v>
      </c>
      <c r="AZ57" s="129">
        <f>'05 - Sociální zázemí Skří...'!F35</f>
        <v>0</v>
      </c>
      <c r="BA57" s="129">
        <f>'05 - Sociální zázemí Skří...'!F36</f>
        <v>0</v>
      </c>
      <c r="BB57" s="129">
        <f>'05 - Sociální zázemí Skří...'!F37</f>
        <v>0</v>
      </c>
      <c r="BC57" s="129">
        <f>'05 - Sociální zázemí Skří...'!F38</f>
        <v>0</v>
      </c>
      <c r="BD57" s="131">
        <f>'05 - Sociální zázemí Skří...'!F39</f>
        <v>0</v>
      </c>
      <c r="BE57" s="4"/>
      <c r="BT57" s="132" t="s">
        <v>85</v>
      </c>
      <c r="BV57" s="132" t="s">
        <v>77</v>
      </c>
      <c r="BW57" s="132" t="s">
        <v>92</v>
      </c>
      <c r="BX57" s="132" t="s">
        <v>88</v>
      </c>
      <c r="CL57" s="132" t="s">
        <v>20</v>
      </c>
    </row>
    <row r="58" s="4" customFormat="1" ht="23.25" customHeight="1">
      <c r="A58" s="110" t="s">
        <v>79</v>
      </c>
      <c r="B58" s="62"/>
      <c r="C58" s="124"/>
      <c r="D58" s="124"/>
      <c r="E58" s="125" t="s">
        <v>93</v>
      </c>
      <c r="F58" s="125"/>
      <c r="G58" s="125"/>
      <c r="H58" s="125"/>
      <c r="I58" s="125"/>
      <c r="J58" s="124"/>
      <c r="K58" s="125" t="s">
        <v>94</v>
      </c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6">
        <f>'05a - Šatna Skřítci + Mot...'!J32</f>
        <v>0</v>
      </c>
      <c r="AH58" s="124"/>
      <c r="AI58" s="124"/>
      <c r="AJ58" s="124"/>
      <c r="AK58" s="124"/>
      <c r="AL58" s="124"/>
      <c r="AM58" s="124"/>
      <c r="AN58" s="126">
        <f>SUM(AG58,AT58)</f>
        <v>0</v>
      </c>
      <c r="AO58" s="124"/>
      <c r="AP58" s="124"/>
      <c r="AQ58" s="127" t="s">
        <v>91</v>
      </c>
      <c r="AR58" s="64"/>
      <c r="AS58" s="128">
        <v>0</v>
      </c>
      <c r="AT58" s="129">
        <f>ROUND(SUM(AV58:AW58),2)</f>
        <v>0</v>
      </c>
      <c r="AU58" s="130">
        <f>'05a - Šatna Skřítci + Mot...'!P87</f>
        <v>0</v>
      </c>
      <c r="AV58" s="129">
        <f>'05a - Šatna Skřítci + Mot...'!J35</f>
        <v>0</v>
      </c>
      <c r="AW58" s="129">
        <f>'05a - Šatna Skřítci + Mot...'!J36</f>
        <v>0</v>
      </c>
      <c r="AX58" s="129">
        <f>'05a - Šatna Skřítci + Mot...'!J37</f>
        <v>0</v>
      </c>
      <c r="AY58" s="129">
        <f>'05a - Šatna Skřítci + Mot...'!J38</f>
        <v>0</v>
      </c>
      <c r="AZ58" s="129">
        <f>'05a - Šatna Skřítci + Mot...'!F35</f>
        <v>0</v>
      </c>
      <c r="BA58" s="129">
        <f>'05a - Šatna Skřítci + Mot...'!F36</f>
        <v>0</v>
      </c>
      <c r="BB58" s="129">
        <f>'05a - Šatna Skřítci + Mot...'!F37</f>
        <v>0</v>
      </c>
      <c r="BC58" s="129">
        <f>'05a - Šatna Skřítci + Mot...'!F38</f>
        <v>0</v>
      </c>
      <c r="BD58" s="131">
        <f>'05a - Šatna Skřítci + Mot...'!F39</f>
        <v>0</v>
      </c>
      <c r="BE58" s="4"/>
      <c r="BT58" s="132" t="s">
        <v>85</v>
      </c>
      <c r="BV58" s="132" t="s">
        <v>77</v>
      </c>
      <c r="BW58" s="132" t="s">
        <v>95</v>
      </c>
      <c r="BX58" s="132" t="s">
        <v>88</v>
      </c>
      <c r="CL58" s="132" t="s">
        <v>20</v>
      </c>
    </row>
    <row r="59" s="4" customFormat="1" ht="16.5" customHeight="1">
      <c r="A59" s="110" t="s">
        <v>79</v>
      </c>
      <c r="B59" s="62"/>
      <c r="C59" s="124"/>
      <c r="D59" s="124"/>
      <c r="E59" s="125" t="s">
        <v>96</v>
      </c>
      <c r="F59" s="125"/>
      <c r="G59" s="125"/>
      <c r="H59" s="125"/>
      <c r="I59" s="125"/>
      <c r="J59" s="124"/>
      <c r="K59" s="125" t="s">
        <v>97</v>
      </c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6">
        <f>'06 - Sociální zázemí Barv...'!J32</f>
        <v>0</v>
      </c>
      <c r="AH59" s="124"/>
      <c r="AI59" s="124"/>
      <c r="AJ59" s="124"/>
      <c r="AK59" s="124"/>
      <c r="AL59" s="124"/>
      <c r="AM59" s="124"/>
      <c r="AN59" s="126">
        <f>SUM(AG59,AT59)</f>
        <v>0</v>
      </c>
      <c r="AO59" s="124"/>
      <c r="AP59" s="124"/>
      <c r="AQ59" s="127" t="s">
        <v>91</v>
      </c>
      <c r="AR59" s="64"/>
      <c r="AS59" s="128">
        <v>0</v>
      </c>
      <c r="AT59" s="129">
        <f>ROUND(SUM(AV59:AW59),2)</f>
        <v>0</v>
      </c>
      <c r="AU59" s="130">
        <f>'06 - Sociální zázemí Barv...'!P117</f>
        <v>0</v>
      </c>
      <c r="AV59" s="129">
        <f>'06 - Sociální zázemí Barv...'!J35</f>
        <v>0</v>
      </c>
      <c r="AW59" s="129">
        <f>'06 - Sociální zázemí Barv...'!J36</f>
        <v>0</v>
      </c>
      <c r="AX59" s="129">
        <f>'06 - Sociální zázemí Barv...'!J37</f>
        <v>0</v>
      </c>
      <c r="AY59" s="129">
        <f>'06 - Sociální zázemí Barv...'!J38</f>
        <v>0</v>
      </c>
      <c r="AZ59" s="129">
        <f>'06 - Sociální zázemí Barv...'!F35</f>
        <v>0</v>
      </c>
      <c r="BA59" s="129">
        <f>'06 - Sociální zázemí Barv...'!F36</f>
        <v>0</v>
      </c>
      <c r="BB59" s="129">
        <f>'06 - Sociální zázemí Barv...'!F37</f>
        <v>0</v>
      </c>
      <c r="BC59" s="129">
        <f>'06 - Sociální zázemí Barv...'!F38</f>
        <v>0</v>
      </c>
      <c r="BD59" s="131">
        <f>'06 - Sociální zázemí Barv...'!F39</f>
        <v>0</v>
      </c>
      <c r="BE59" s="4"/>
      <c r="BT59" s="132" t="s">
        <v>85</v>
      </c>
      <c r="BV59" s="132" t="s">
        <v>77</v>
      </c>
      <c r="BW59" s="132" t="s">
        <v>98</v>
      </c>
      <c r="BX59" s="132" t="s">
        <v>88</v>
      </c>
      <c r="CL59" s="132" t="s">
        <v>20</v>
      </c>
    </row>
    <row r="60" s="4" customFormat="1" ht="23.25" customHeight="1">
      <c r="A60" s="110" t="s">
        <v>79</v>
      </c>
      <c r="B60" s="62"/>
      <c r="C60" s="124"/>
      <c r="D60" s="124"/>
      <c r="E60" s="125" t="s">
        <v>99</v>
      </c>
      <c r="F60" s="125"/>
      <c r="G60" s="125"/>
      <c r="H60" s="125"/>
      <c r="I60" s="125"/>
      <c r="J60" s="124"/>
      <c r="K60" s="125" t="s">
        <v>100</v>
      </c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6">
        <f>'06a - Šatna Barvínci + Sl...'!J32</f>
        <v>0</v>
      </c>
      <c r="AH60" s="124"/>
      <c r="AI60" s="124"/>
      <c r="AJ60" s="124"/>
      <c r="AK60" s="124"/>
      <c r="AL60" s="124"/>
      <c r="AM60" s="124"/>
      <c r="AN60" s="126">
        <f>SUM(AG60,AT60)</f>
        <v>0</v>
      </c>
      <c r="AO60" s="124"/>
      <c r="AP60" s="124"/>
      <c r="AQ60" s="127" t="s">
        <v>91</v>
      </c>
      <c r="AR60" s="64"/>
      <c r="AS60" s="133">
        <v>0</v>
      </c>
      <c r="AT60" s="134">
        <f>ROUND(SUM(AV60:AW60),2)</f>
        <v>0</v>
      </c>
      <c r="AU60" s="135">
        <f>'06a - Šatna Barvínci + Sl...'!P87</f>
        <v>0</v>
      </c>
      <c r="AV60" s="134">
        <f>'06a - Šatna Barvínci + Sl...'!J35</f>
        <v>0</v>
      </c>
      <c r="AW60" s="134">
        <f>'06a - Šatna Barvínci + Sl...'!J36</f>
        <v>0</v>
      </c>
      <c r="AX60" s="134">
        <f>'06a - Šatna Barvínci + Sl...'!J37</f>
        <v>0</v>
      </c>
      <c r="AY60" s="134">
        <f>'06a - Šatna Barvínci + Sl...'!J38</f>
        <v>0</v>
      </c>
      <c r="AZ60" s="134">
        <f>'06a - Šatna Barvínci + Sl...'!F35</f>
        <v>0</v>
      </c>
      <c r="BA60" s="134">
        <f>'06a - Šatna Barvínci + Sl...'!F36</f>
        <v>0</v>
      </c>
      <c r="BB60" s="134">
        <f>'06a - Šatna Barvínci + Sl...'!F37</f>
        <v>0</v>
      </c>
      <c r="BC60" s="134">
        <f>'06a - Šatna Barvínci + Sl...'!F38</f>
        <v>0</v>
      </c>
      <c r="BD60" s="136">
        <f>'06a - Šatna Barvínci + Sl...'!F39</f>
        <v>0</v>
      </c>
      <c r="BE60" s="4"/>
      <c r="BT60" s="132" t="s">
        <v>85</v>
      </c>
      <c r="BV60" s="132" t="s">
        <v>77</v>
      </c>
      <c r="BW60" s="132" t="s">
        <v>101</v>
      </c>
      <c r="BX60" s="132" t="s">
        <v>88</v>
      </c>
      <c r="CL60" s="132" t="s">
        <v>20</v>
      </c>
    </row>
    <row r="61" s="2" customFormat="1" ht="30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3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="2" customFormat="1" ht="6.96" customHeight="1">
      <c r="A62" s="37"/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43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</sheetData>
  <sheetProtection sheet="1" formatColumns="0" formatRows="0" objects="1" scenarios="1" spinCount="100000" saltValue="DExtpOQ/dPox4LkQNVL9DYpcxW7HYO18skd9gGGuE8kaA6iCOA7jmyCvTN0Du6vO1hGPw8v0/TNzhXV02k7BOQ==" hashValue="U5gGI5HRkSpoMgI5c5Y4YYXim/Zo7xvlGmRF6KKNiZq8YDfzOMu7ms7TzJmwYOG9w+IJ92dPvZXyzE1eK1FkOQ==" algorithmName="SHA-512" password="CC35"/>
  <mergeCells count="62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5" location="'02_c_HB - Oprava el. osvě...'!C2" display="/"/>
    <hyperlink ref="A57" location="'05 - Sociální zázemí Skří...'!C2" display="/"/>
    <hyperlink ref="A58" location="'05a - Šatna Skřítci + Mot...'!C2" display="/"/>
    <hyperlink ref="A59" location="'06 - Sociální zázemí Barv...'!C2" display="/"/>
    <hyperlink ref="A60" location="'06a - Šatna Barvínci + S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85</v>
      </c>
    </row>
    <row r="4" s="1" customFormat="1" ht="24.96" customHeight="1">
      <c r="B4" s="19"/>
      <c r="D4" s="139" t="s">
        <v>102</v>
      </c>
      <c r="L4" s="19"/>
      <c r="M4" s="140" t="s">
        <v>11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17</v>
      </c>
      <c r="L6" s="19"/>
    </row>
    <row r="7" s="1" customFormat="1" ht="16.5" customHeight="1">
      <c r="B7" s="19"/>
      <c r="E7" s="142" t="str">
        <f>'Rekapitulace stavby'!K6</f>
        <v>MŠ Vyhlídka Valašské Meziříčí - Rekonstrukce koupelen</v>
      </c>
      <c r="F7" s="141"/>
      <c r="G7" s="141"/>
      <c r="H7" s="141"/>
      <c r="L7" s="19"/>
    </row>
    <row r="8" s="2" customFormat="1" ht="12" customHeight="1">
      <c r="A8" s="37"/>
      <c r="B8" s="43"/>
      <c r="C8" s="37"/>
      <c r="D8" s="141" t="s">
        <v>103</v>
      </c>
      <c r="E8" s="37"/>
      <c r="F8" s="37"/>
      <c r="G8" s="37"/>
      <c r="H8" s="37"/>
      <c r="I8" s="37"/>
      <c r="J8" s="37"/>
      <c r="K8" s="37"/>
      <c r="L8" s="14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104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19</v>
      </c>
      <c r="E11" s="37"/>
      <c r="F11" s="132" t="s">
        <v>20</v>
      </c>
      <c r="G11" s="37"/>
      <c r="H11" s="37"/>
      <c r="I11" s="141" t="s">
        <v>21</v>
      </c>
      <c r="J11" s="132" t="s">
        <v>20</v>
      </c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22</v>
      </c>
      <c r="E12" s="37"/>
      <c r="F12" s="132" t="s">
        <v>23</v>
      </c>
      <c r="G12" s="37"/>
      <c r="H12" s="37"/>
      <c r="I12" s="141" t="s">
        <v>24</v>
      </c>
      <c r="J12" s="145" t="str">
        <f>'Rekapitulace stavby'!AN8</f>
        <v>2. 12. 2024</v>
      </c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26</v>
      </c>
      <c r="E14" s="37"/>
      <c r="F14" s="37"/>
      <c r="G14" s="37"/>
      <c r="H14" s="37"/>
      <c r="I14" s="141" t="s">
        <v>27</v>
      </c>
      <c r="J14" s="132" t="s">
        <v>28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2" t="s">
        <v>29</v>
      </c>
      <c r="F15" s="37"/>
      <c r="G15" s="37"/>
      <c r="H15" s="37"/>
      <c r="I15" s="141" t="s">
        <v>30</v>
      </c>
      <c r="J15" s="132" t="s">
        <v>31</v>
      </c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32</v>
      </c>
      <c r="E17" s="37"/>
      <c r="F17" s="37"/>
      <c r="G17" s="37"/>
      <c r="H17" s="37"/>
      <c r="I17" s="141" t="s">
        <v>27</v>
      </c>
      <c r="J17" s="32" t="str">
        <f>'Rekapitulace stavby'!AN13</f>
        <v>Vyplň údaj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2"/>
      <c r="G18" s="132"/>
      <c r="H18" s="132"/>
      <c r="I18" s="141" t="s">
        <v>30</v>
      </c>
      <c r="J18" s="32" t="str">
        <f>'Rekapitulace stavby'!AN14</f>
        <v>Vyplň údaj</v>
      </c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34</v>
      </c>
      <c r="E20" s="37"/>
      <c r="F20" s="37"/>
      <c r="G20" s="37"/>
      <c r="H20" s="37"/>
      <c r="I20" s="141" t="s">
        <v>27</v>
      </c>
      <c r="J20" s="132" t="str">
        <f>IF('Rekapitulace stavby'!AN16="","",'Rekapitulace stavby'!AN16)</f>
        <v/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2" t="str">
        <f>IF('Rekapitulace stavby'!E17="","",'Rekapitulace stavby'!E17)</f>
        <v>Klára Trefilová</v>
      </c>
      <c r="F21" s="37"/>
      <c r="G21" s="37"/>
      <c r="H21" s="37"/>
      <c r="I21" s="141" t="s">
        <v>30</v>
      </c>
      <c r="J21" s="132" t="str">
        <f>IF('Rekapitulace stavby'!AN17="","",'Rekapitulace stavby'!AN17)</f>
        <v/>
      </c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37</v>
      </c>
      <c r="E23" s="37"/>
      <c r="F23" s="37"/>
      <c r="G23" s="37"/>
      <c r="H23" s="37"/>
      <c r="I23" s="141" t="s">
        <v>27</v>
      </c>
      <c r="J23" s="132" t="str">
        <f>IF('Rekapitulace stavby'!AN19="","",'Rekapitulace stavby'!AN19)</f>
        <v/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2" t="str">
        <f>IF('Rekapitulace stavby'!E20="","",'Rekapitulace stavby'!E20)</f>
        <v xml:space="preserve"> </v>
      </c>
      <c r="F24" s="37"/>
      <c r="G24" s="37"/>
      <c r="H24" s="37"/>
      <c r="I24" s="141" t="s">
        <v>30</v>
      </c>
      <c r="J24" s="132" t="str">
        <f>IF('Rekapitulace stavby'!AN20="","",'Rekapitulace stavby'!AN20)</f>
        <v/>
      </c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39</v>
      </c>
      <c r="E26" s="37"/>
      <c r="F26" s="37"/>
      <c r="G26" s="37"/>
      <c r="H26" s="37"/>
      <c r="I26" s="37"/>
      <c r="J26" s="37"/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20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14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41</v>
      </c>
      <c r="E30" s="37"/>
      <c r="F30" s="37"/>
      <c r="G30" s="37"/>
      <c r="H30" s="37"/>
      <c r="I30" s="37"/>
      <c r="J30" s="152">
        <f>ROUND(J81, 2)</f>
        <v>0</v>
      </c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43</v>
      </c>
      <c r="G32" s="37"/>
      <c r="H32" s="37"/>
      <c r="I32" s="153" t="s">
        <v>42</v>
      </c>
      <c r="J32" s="153" t="s">
        <v>44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45</v>
      </c>
      <c r="E33" s="141" t="s">
        <v>46</v>
      </c>
      <c r="F33" s="155">
        <f>ROUND((SUM(BE81:BE84)),  2)</f>
        <v>0</v>
      </c>
      <c r="G33" s="37"/>
      <c r="H33" s="37"/>
      <c r="I33" s="156">
        <v>0.20999999999999999</v>
      </c>
      <c r="J33" s="155">
        <f>ROUND(((SUM(BE81:BE84))*I33),  2)</f>
        <v>0</v>
      </c>
      <c r="K33" s="37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47</v>
      </c>
      <c r="F34" s="155">
        <f>ROUND((SUM(BF81:BF84)),  2)</f>
        <v>0</v>
      </c>
      <c r="G34" s="37"/>
      <c r="H34" s="37"/>
      <c r="I34" s="156">
        <v>0.12</v>
      </c>
      <c r="J34" s="155">
        <f>ROUND(((SUM(BF81:BF84))*I34),  2)</f>
        <v>0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48</v>
      </c>
      <c r="F35" s="155">
        <f>ROUND((SUM(BG81:BG84)),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49</v>
      </c>
      <c r="F36" s="155">
        <f>ROUND((SUM(BH81:BH84)),  2)</f>
        <v>0</v>
      </c>
      <c r="G36" s="37"/>
      <c r="H36" s="37"/>
      <c r="I36" s="156">
        <v>0.12</v>
      </c>
      <c r="J36" s="155">
        <f>0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50</v>
      </c>
      <c r="F37" s="155">
        <f>ROUND((SUM(BI81:BI84)),  2)</f>
        <v>0</v>
      </c>
      <c r="G37" s="37"/>
      <c r="H37" s="37"/>
      <c r="I37" s="156">
        <v>0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51</v>
      </c>
      <c r="E39" s="159"/>
      <c r="F39" s="159"/>
      <c r="G39" s="160" t="s">
        <v>52</v>
      </c>
      <c r="H39" s="161" t="s">
        <v>53</v>
      </c>
      <c r="I39" s="159"/>
      <c r="J39" s="162">
        <f>SUM(J30:J37)</f>
        <v>0</v>
      </c>
      <c r="K39" s="163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64"/>
      <c r="C40" s="165"/>
      <c r="D40" s="165"/>
      <c r="E40" s="165"/>
      <c r="F40" s="165"/>
      <c r="G40" s="165"/>
      <c r="H40" s="165"/>
      <c r="I40" s="165"/>
      <c r="J40" s="165"/>
      <c r="K40" s="165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66"/>
      <c r="C44" s="167"/>
      <c r="D44" s="167"/>
      <c r="E44" s="167"/>
      <c r="F44" s="167"/>
      <c r="G44" s="167"/>
      <c r="H44" s="167"/>
      <c r="I44" s="167"/>
      <c r="J44" s="167"/>
      <c r="K44" s="167"/>
      <c r="L44" s="14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105</v>
      </c>
      <c r="D45" s="39"/>
      <c r="E45" s="39"/>
      <c r="F45" s="39"/>
      <c r="G45" s="39"/>
      <c r="H45" s="39"/>
      <c r="I45" s="39"/>
      <c r="J45" s="39"/>
      <c r="K45" s="39"/>
      <c r="L45" s="14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17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68" t="str">
        <f>E7</f>
        <v>MŠ Vyhlídka Valašské Meziříčí - Rekonstrukce koupelen</v>
      </c>
      <c r="F48" s="31"/>
      <c r="G48" s="31"/>
      <c r="H48" s="31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103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02_c_HB - Oprava el. osvětlení - Pavilon A</v>
      </c>
      <c r="F50" s="39"/>
      <c r="G50" s="39"/>
      <c r="H50" s="39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4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22</v>
      </c>
      <c r="D52" s="39"/>
      <c r="E52" s="39"/>
      <c r="F52" s="26" t="str">
        <f>F12</f>
        <v>Valašské Meziříčí</v>
      </c>
      <c r="G52" s="39"/>
      <c r="H52" s="39"/>
      <c r="I52" s="31" t="s">
        <v>24</v>
      </c>
      <c r="J52" s="71" t="str">
        <f>IF(J12="","",J12)</f>
        <v>2. 12. 2024</v>
      </c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26</v>
      </c>
      <c r="D54" s="39"/>
      <c r="E54" s="39"/>
      <c r="F54" s="26" t="str">
        <f>E15</f>
        <v>Město Valašské Meziříčí</v>
      </c>
      <c r="G54" s="39"/>
      <c r="H54" s="39"/>
      <c r="I54" s="31" t="s">
        <v>34</v>
      </c>
      <c r="J54" s="35" t="str">
        <f>E21</f>
        <v>Klára Trefilová</v>
      </c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32</v>
      </c>
      <c r="D55" s="39"/>
      <c r="E55" s="39"/>
      <c r="F55" s="26" t="str">
        <f>IF(E18="","",E18)</f>
        <v>Vyplň údaj</v>
      </c>
      <c r="G55" s="39"/>
      <c r="H55" s="39"/>
      <c r="I55" s="31" t="s">
        <v>37</v>
      </c>
      <c r="J55" s="35" t="str">
        <f>E24</f>
        <v xml:space="preserve"> </v>
      </c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9" t="s">
        <v>106</v>
      </c>
      <c r="D57" s="170"/>
      <c r="E57" s="170"/>
      <c r="F57" s="170"/>
      <c r="G57" s="170"/>
      <c r="H57" s="170"/>
      <c r="I57" s="170"/>
      <c r="J57" s="171" t="s">
        <v>107</v>
      </c>
      <c r="K57" s="170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72" t="s">
        <v>73</v>
      </c>
      <c r="D59" s="39"/>
      <c r="E59" s="39"/>
      <c r="F59" s="39"/>
      <c r="G59" s="39"/>
      <c r="H59" s="39"/>
      <c r="I59" s="39"/>
      <c r="J59" s="101">
        <f>J81</f>
        <v>0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108</v>
      </c>
    </row>
    <row r="60" s="9" customFormat="1" ht="24.96" customHeight="1">
      <c r="A60" s="9"/>
      <c r="B60" s="173"/>
      <c r="C60" s="174"/>
      <c r="D60" s="175" t="s">
        <v>109</v>
      </c>
      <c r="E60" s="176"/>
      <c r="F60" s="176"/>
      <c r="G60" s="176"/>
      <c r="H60" s="176"/>
      <c r="I60" s="176"/>
      <c r="J60" s="177">
        <f>J82</f>
        <v>0</v>
      </c>
      <c r="K60" s="174"/>
      <c r="L60" s="17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9"/>
      <c r="C61" s="124"/>
      <c r="D61" s="180" t="s">
        <v>110</v>
      </c>
      <c r="E61" s="181"/>
      <c r="F61" s="181"/>
      <c r="G61" s="181"/>
      <c r="H61" s="181"/>
      <c r="I61" s="181"/>
      <c r="J61" s="182">
        <f>J83</f>
        <v>0</v>
      </c>
      <c r="K61" s="124"/>
      <c r="L61" s="183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6.96" customHeight="1">
      <c r="A63" s="37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7" s="2" customFormat="1" ht="6.96" customHeight="1">
      <c r="A67" s="37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4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="2" customFormat="1" ht="24.96" customHeight="1">
      <c r="A68" s="37"/>
      <c r="B68" s="38"/>
      <c r="C68" s="22" t="s">
        <v>111</v>
      </c>
      <c r="D68" s="39"/>
      <c r="E68" s="39"/>
      <c r="F68" s="39"/>
      <c r="G68" s="39"/>
      <c r="H68" s="39"/>
      <c r="I68" s="39"/>
      <c r="J68" s="39"/>
      <c r="K68" s="39"/>
      <c r="L68" s="14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14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12" customHeight="1">
      <c r="A70" s="37"/>
      <c r="B70" s="38"/>
      <c r="C70" s="31" t="s">
        <v>17</v>
      </c>
      <c r="D70" s="39"/>
      <c r="E70" s="39"/>
      <c r="F70" s="39"/>
      <c r="G70" s="39"/>
      <c r="H70" s="39"/>
      <c r="I70" s="39"/>
      <c r="J70" s="39"/>
      <c r="K70" s="39"/>
      <c r="L70" s="14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6.5" customHeight="1">
      <c r="A71" s="37"/>
      <c r="B71" s="38"/>
      <c r="C71" s="39"/>
      <c r="D71" s="39"/>
      <c r="E71" s="168" t="str">
        <f>E7</f>
        <v>MŠ Vyhlídka Valašské Meziříčí - Rekonstrukce koupelen</v>
      </c>
      <c r="F71" s="31"/>
      <c r="G71" s="31"/>
      <c r="H71" s="31"/>
      <c r="I71" s="39"/>
      <c r="J71" s="39"/>
      <c r="K71" s="39"/>
      <c r="L71" s="14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103</v>
      </c>
      <c r="D72" s="39"/>
      <c r="E72" s="39"/>
      <c r="F72" s="39"/>
      <c r="G72" s="39"/>
      <c r="H72" s="39"/>
      <c r="I72" s="39"/>
      <c r="J72" s="39"/>
      <c r="K72" s="39"/>
      <c r="L72" s="14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68" t="str">
        <f>E9</f>
        <v>02_c_HB - Oprava el. osvětlení - Pavilon A</v>
      </c>
      <c r="F73" s="39"/>
      <c r="G73" s="39"/>
      <c r="H73" s="39"/>
      <c r="I73" s="39"/>
      <c r="J73" s="39"/>
      <c r="K73" s="39"/>
      <c r="L73" s="14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6.96" customHeight="1">
      <c r="A74" s="37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14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2" customHeight="1">
      <c r="A75" s="37"/>
      <c r="B75" s="38"/>
      <c r="C75" s="31" t="s">
        <v>22</v>
      </c>
      <c r="D75" s="39"/>
      <c r="E75" s="39"/>
      <c r="F75" s="26" t="str">
        <f>F12</f>
        <v>Valašské Meziříčí</v>
      </c>
      <c r="G75" s="39"/>
      <c r="H75" s="39"/>
      <c r="I75" s="31" t="s">
        <v>24</v>
      </c>
      <c r="J75" s="71" t="str">
        <f>IF(J12="","",J12)</f>
        <v>2. 12. 2024</v>
      </c>
      <c r="K75" s="39"/>
      <c r="L75" s="14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4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5.15" customHeight="1">
      <c r="A77" s="37"/>
      <c r="B77" s="38"/>
      <c r="C77" s="31" t="s">
        <v>26</v>
      </c>
      <c r="D77" s="39"/>
      <c r="E77" s="39"/>
      <c r="F77" s="26" t="str">
        <f>E15</f>
        <v>Město Valašské Meziříčí</v>
      </c>
      <c r="G77" s="39"/>
      <c r="H77" s="39"/>
      <c r="I77" s="31" t="s">
        <v>34</v>
      </c>
      <c r="J77" s="35" t="str">
        <f>E21</f>
        <v>Klára Trefilová</v>
      </c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15" customHeight="1">
      <c r="A78" s="37"/>
      <c r="B78" s="38"/>
      <c r="C78" s="31" t="s">
        <v>32</v>
      </c>
      <c r="D78" s="39"/>
      <c r="E78" s="39"/>
      <c r="F78" s="26" t="str">
        <f>IF(E18="","",E18)</f>
        <v>Vyplň údaj</v>
      </c>
      <c r="G78" s="39"/>
      <c r="H78" s="39"/>
      <c r="I78" s="31" t="s">
        <v>37</v>
      </c>
      <c r="J78" s="35" t="str">
        <f>E24</f>
        <v xml:space="preserve"> </v>
      </c>
      <c r="K78" s="39"/>
      <c r="L78" s="14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0.32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11" customFormat="1" ht="29.28" customHeight="1">
      <c r="A80" s="184"/>
      <c r="B80" s="185"/>
      <c r="C80" s="186" t="s">
        <v>112</v>
      </c>
      <c r="D80" s="187" t="s">
        <v>60</v>
      </c>
      <c r="E80" s="187" t="s">
        <v>56</v>
      </c>
      <c r="F80" s="187" t="s">
        <v>57</v>
      </c>
      <c r="G80" s="187" t="s">
        <v>113</v>
      </c>
      <c r="H80" s="187" t="s">
        <v>114</v>
      </c>
      <c r="I80" s="187" t="s">
        <v>115</v>
      </c>
      <c r="J80" s="187" t="s">
        <v>107</v>
      </c>
      <c r="K80" s="188" t="s">
        <v>116</v>
      </c>
      <c r="L80" s="189"/>
      <c r="M80" s="91" t="s">
        <v>20</v>
      </c>
      <c r="N80" s="92" t="s">
        <v>45</v>
      </c>
      <c r="O80" s="92" t="s">
        <v>117</v>
      </c>
      <c r="P80" s="92" t="s">
        <v>118</v>
      </c>
      <c r="Q80" s="92" t="s">
        <v>119</v>
      </c>
      <c r="R80" s="92" t="s">
        <v>120</v>
      </c>
      <c r="S80" s="92" t="s">
        <v>121</v>
      </c>
      <c r="T80" s="93" t="s">
        <v>122</v>
      </c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</row>
    <row r="81" s="2" customFormat="1" ht="22.8" customHeight="1">
      <c r="A81" s="37"/>
      <c r="B81" s="38"/>
      <c r="C81" s="98" t="s">
        <v>123</v>
      </c>
      <c r="D81" s="39"/>
      <c r="E81" s="39"/>
      <c r="F81" s="39"/>
      <c r="G81" s="39"/>
      <c r="H81" s="39"/>
      <c r="I81" s="39"/>
      <c r="J81" s="190">
        <f>BK81</f>
        <v>0</v>
      </c>
      <c r="K81" s="39"/>
      <c r="L81" s="43"/>
      <c r="M81" s="94"/>
      <c r="N81" s="191"/>
      <c r="O81" s="95"/>
      <c r="P81" s="192">
        <f>P82</f>
        <v>0</v>
      </c>
      <c r="Q81" s="95"/>
      <c r="R81" s="192">
        <f>R82</f>
        <v>0</v>
      </c>
      <c r="S81" s="95"/>
      <c r="T81" s="193">
        <f>T82</f>
        <v>0</v>
      </c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T81" s="16" t="s">
        <v>74</v>
      </c>
      <c r="AU81" s="16" t="s">
        <v>108</v>
      </c>
      <c r="BK81" s="194">
        <f>BK82</f>
        <v>0</v>
      </c>
    </row>
    <row r="82" s="12" customFormat="1" ht="25.92" customHeight="1">
      <c r="A82" s="12"/>
      <c r="B82" s="195"/>
      <c r="C82" s="196"/>
      <c r="D82" s="197" t="s">
        <v>74</v>
      </c>
      <c r="E82" s="198" t="s">
        <v>124</v>
      </c>
      <c r="F82" s="198" t="s">
        <v>125</v>
      </c>
      <c r="G82" s="196"/>
      <c r="H82" s="196"/>
      <c r="I82" s="199"/>
      <c r="J82" s="200">
        <f>BK82</f>
        <v>0</v>
      </c>
      <c r="K82" s="196"/>
      <c r="L82" s="201"/>
      <c r="M82" s="202"/>
      <c r="N82" s="203"/>
      <c r="O82" s="203"/>
      <c r="P82" s="204">
        <f>P83</f>
        <v>0</v>
      </c>
      <c r="Q82" s="203"/>
      <c r="R82" s="204">
        <f>R83</f>
        <v>0</v>
      </c>
      <c r="S82" s="203"/>
      <c r="T82" s="205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6" t="s">
        <v>85</v>
      </c>
      <c r="AT82" s="207" t="s">
        <v>74</v>
      </c>
      <c r="AU82" s="207" t="s">
        <v>75</v>
      </c>
      <c r="AY82" s="206" t="s">
        <v>126</v>
      </c>
      <c r="BK82" s="208">
        <f>BK83</f>
        <v>0</v>
      </c>
    </row>
    <row r="83" s="12" customFormat="1" ht="22.8" customHeight="1">
      <c r="A83" s="12"/>
      <c r="B83" s="195"/>
      <c r="C83" s="196"/>
      <c r="D83" s="197" t="s">
        <v>74</v>
      </c>
      <c r="E83" s="209" t="s">
        <v>127</v>
      </c>
      <c r="F83" s="209" t="s">
        <v>128</v>
      </c>
      <c r="G83" s="196"/>
      <c r="H83" s="196"/>
      <c r="I83" s="199"/>
      <c r="J83" s="210">
        <f>BK83</f>
        <v>0</v>
      </c>
      <c r="K83" s="196"/>
      <c r="L83" s="201"/>
      <c r="M83" s="202"/>
      <c r="N83" s="203"/>
      <c r="O83" s="203"/>
      <c r="P83" s="204">
        <f>P84</f>
        <v>0</v>
      </c>
      <c r="Q83" s="203"/>
      <c r="R83" s="204">
        <f>R84</f>
        <v>0</v>
      </c>
      <c r="S83" s="203"/>
      <c r="T83" s="205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6" t="s">
        <v>85</v>
      </c>
      <c r="AT83" s="207" t="s">
        <v>74</v>
      </c>
      <c r="AU83" s="207" t="s">
        <v>83</v>
      </c>
      <c r="AY83" s="206" t="s">
        <v>126</v>
      </c>
      <c r="BK83" s="208">
        <f>BK84</f>
        <v>0</v>
      </c>
    </row>
    <row r="84" s="2" customFormat="1" ht="24.15" customHeight="1">
      <c r="A84" s="37"/>
      <c r="B84" s="38"/>
      <c r="C84" s="211" t="s">
        <v>83</v>
      </c>
      <c r="D84" s="211" t="s">
        <v>129</v>
      </c>
      <c r="E84" s="212" t="s">
        <v>130</v>
      </c>
      <c r="F84" s="213" t="s">
        <v>131</v>
      </c>
      <c r="G84" s="214" t="s">
        <v>132</v>
      </c>
      <c r="H84" s="215">
        <v>1</v>
      </c>
      <c r="I84" s="216"/>
      <c r="J84" s="217">
        <f>ROUND(I84*H84,2)</f>
        <v>0</v>
      </c>
      <c r="K84" s="213" t="s">
        <v>20</v>
      </c>
      <c r="L84" s="43"/>
      <c r="M84" s="218" t="s">
        <v>20</v>
      </c>
      <c r="N84" s="219" t="s">
        <v>46</v>
      </c>
      <c r="O84" s="220"/>
      <c r="P84" s="221">
        <f>O84*H84</f>
        <v>0</v>
      </c>
      <c r="Q84" s="221">
        <v>0</v>
      </c>
      <c r="R84" s="221">
        <f>Q84*H84</f>
        <v>0</v>
      </c>
      <c r="S84" s="221">
        <v>0</v>
      </c>
      <c r="T84" s="222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223" t="s">
        <v>133</v>
      </c>
      <c r="AT84" s="223" t="s">
        <v>129</v>
      </c>
      <c r="AU84" s="223" t="s">
        <v>85</v>
      </c>
      <c r="AY84" s="16" t="s">
        <v>126</v>
      </c>
      <c r="BE84" s="224">
        <f>IF(N84="základní",J84,0)</f>
        <v>0</v>
      </c>
      <c r="BF84" s="224">
        <f>IF(N84="snížená",J84,0)</f>
        <v>0</v>
      </c>
      <c r="BG84" s="224">
        <f>IF(N84="zákl. přenesená",J84,0)</f>
        <v>0</v>
      </c>
      <c r="BH84" s="224">
        <f>IF(N84="sníž. přenesená",J84,0)</f>
        <v>0</v>
      </c>
      <c r="BI84" s="224">
        <f>IF(N84="nulová",J84,0)</f>
        <v>0</v>
      </c>
      <c r="BJ84" s="16" t="s">
        <v>83</v>
      </c>
      <c r="BK84" s="224">
        <f>ROUND(I84*H84,2)</f>
        <v>0</v>
      </c>
      <c r="BL84" s="16" t="s">
        <v>133</v>
      </c>
      <c r="BM84" s="223" t="s">
        <v>134</v>
      </c>
    </row>
    <row r="85" s="2" customFormat="1" ht="6.96" customHeight="1">
      <c r="A85" s="37"/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43"/>
      <c r="M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</sheetData>
  <sheetProtection sheet="1" autoFilter="0" formatColumns="0" formatRows="0" objects="1" scenarios="1" spinCount="100000" saltValue="bZpvgj5NgyZqr6DJ6L5Wxcr0fu3N2Zwlp6sdULY4bg/bQC+Ga4RtnzLejWxROw8Rp8IHmdFyIW63Tet+YdBKEw==" hashValue="mfQZdiNdRPeOE+VPuaK43l7misKqO2kzzQGbE26migt3pxzt9X/UKKenjKuqWNSyanB5Fl42fXOHzv1ZOD+HAQ==" algorithmName="SHA-512" password="CC35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85</v>
      </c>
    </row>
    <row r="4" s="1" customFormat="1" ht="24.96" customHeight="1">
      <c r="B4" s="19"/>
      <c r="D4" s="139" t="s">
        <v>102</v>
      </c>
      <c r="L4" s="19"/>
      <c r="M4" s="140" t="s">
        <v>11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17</v>
      </c>
      <c r="L6" s="19"/>
    </row>
    <row r="7" s="1" customFormat="1" ht="16.5" customHeight="1">
      <c r="B7" s="19"/>
      <c r="E7" s="142" t="str">
        <f>'Rekapitulace stavby'!K6</f>
        <v>MŠ Vyhlídka Valašské Meziříčí - Rekonstrukce koupelen</v>
      </c>
      <c r="F7" s="141"/>
      <c r="G7" s="141"/>
      <c r="H7" s="141"/>
      <c r="L7" s="19"/>
    </row>
    <row r="8" s="1" customFormat="1" ht="12" customHeight="1">
      <c r="B8" s="19"/>
      <c r="D8" s="141" t="s">
        <v>103</v>
      </c>
      <c r="L8" s="19"/>
    </row>
    <row r="9" s="2" customFormat="1" ht="16.5" customHeight="1">
      <c r="A9" s="37"/>
      <c r="B9" s="43"/>
      <c r="C9" s="37"/>
      <c r="D9" s="37"/>
      <c r="E9" s="142" t="s">
        <v>135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1" t="s">
        <v>136</v>
      </c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44" t="s">
        <v>137</v>
      </c>
      <c r="F11" s="37"/>
      <c r="G11" s="37"/>
      <c r="H11" s="37"/>
      <c r="I11" s="37"/>
      <c r="J11" s="37"/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1" t="s">
        <v>19</v>
      </c>
      <c r="E13" s="37"/>
      <c r="F13" s="132" t="s">
        <v>20</v>
      </c>
      <c r="G13" s="37"/>
      <c r="H13" s="37"/>
      <c r="I13" s="141" t="s">
        <v>21</v>
      </c>
      <c r="J13" s="132" t="s">
        <v>20</v>
      </c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22</v>
      </c>
      <c r="E14" s="37"/>
      <c r="F14" s="132" t="s">
        <v>23</v>
      </c>
      <c r="G14" s="37"/>
      <c r="H14" s="37"/>
      <c r="I14" s="141" t="s">
        <v>24</v>
      </c>
      <c r="J14" s="145" t="str">
        <f>'Rekapitulace stavby'!AN8</f>
        <v>2. 12. 2024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1" t="s">
        <v>26</v>
      </c>
      <c r="E16" s="37"/>
      <c r="F16" s="37"/>
      <c r="G16" s="37"/>
      <c r="H16" s="37"/>
      <c r="I16" s="141" t="s">
        <v>27</v>
      </c>
      <c r="J16" s="132" t="s">
        <v>28</v>
      </c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32" t="s">
        <v>29</v>
      </c>
      <c r="F17" s="37"/>
      <c r="G17" s="37"/>
      <c r="H17" s="37"/>
      <c r="I17" s="141" t="s">
        <v>30</v>
      </c>
      <c r="J17" s="132" t="s">
        <v>31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1" t="s">
        <v>32</v>
      </c>
      <c r="E19" s="37"/>
      <c r="F19" s="37"/>
      <c r="G19" s="37"/>
      <c r="H19" s="37"/>
      <c r="I19" s="141" t="s">
        <v>27</v>
      </c>
      <c r="J19" s="32" t="str">
        <f>'Rekapitulace stavby'!AN13</f>
        <v>Vyplň údaj</v>
      </c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32"/>
      <c r="G20" s="132"/>
      <c r="H20" s="132"/>
      <c r="I20" s="141" t="s">
        <v>30</v>
      </c>
      <c r="J20" s="32" t="str">
        <f>'Rekapitulace stavby'!AN14</f>
        <v>Vyplň údaj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1" t="s">
        <v>34</v>
      </c>
      <c r="E22" s="37"/>
      <c r="F22" s="37"/>
      <c r="G22" s="37"/>
      <c r="H22" s="37"/>
      <c r="I22" s="141" t="s">
        <v>27</v>
      </c>
      <c r="J22" s="132" t="s">
        <v>20</v>
      </c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32" t="s">
        <v>35</v>
      </c>
      <c r="F23" s="37"/>
      <c r="G23" s="37"/>
      <c r="H23" s="37"/>
      <c r="I23" s="141" t="s">
        <v>30</v>
      </c>
      <c r="J23" s="132" t="s">
        <v>20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1" t="s">
        <v>37</v>
      </c>
      <c r="E25" s="37"/>
      <c r="F25" s="37"/>
      <c r="G25" s="37"/>
      <c r="H25" s="37"/>
      <c r="I25" s="141" t="s">
        <v>27</v>
      </c>
      <c r="J25" s="132" t="str">
        <f>IF('Rekapitulace stavby'!AN19="","",'Rekapitulace stavby'!AN19)</f>
        <v/>
      </c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32" t="str">
        <f>IF('Rekapitulace stavby'!E20="","",'Rekapitulace stavby'!E20)</f>
        <v xml:space="preserve"> </v>
      </c>
      <c r="F26" s="37"/>
      <c r="G26" s="37"/>
      <c r="H26" s="37"/>
      <c r="I26" s="141" t="s">
        <v>30</v>
      </c>
      <c r="J26" s="132" t="str">
        <f>IF('Rekapitulace stavby'!AN20="","",'Rekapitulace stavby'!AN20)</f>
        <v/>
      </c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14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1" t="s">
        <v>39</v>
      </c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71.25" customHeight="1">
      <c r="A29" s="146"/>
      <c r="B29" s="147"/>
      <c r="C29" s="146"/>
      <c r="D29" s="146"/>
      <c r="E29" s="148" t="s">
        <v>40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1" t="s">
        <v>41</v>
      </c>
      <c r="E32" s="37"/>
      <c r="F32" s="37"/>
      <c r="G32" s="37"/>
      <c r="H32" s="37"/>
      <c r="I32" s="37"/>
      <c r="J32" s="152">
        <f>ROUND(J121, 2)</f>
        <v>0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0"/>
      <c r="E33" s="150"/>
      <c r="F33" s="150"/>
      <c r="G33" s="150"/>
      <c r="H33" s="150"/>
      <c r="I33" s="150"/>
      <c r="J33" s="150"/>
      <c r="K33" s="150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3" t="s">
        <v>43</v>
      </c>
      <c r="G34" s="37"/>
      <c r="H34" s="37"/>
      <c r="I34" s="153" t="s">
        <v>42</v>
      </c>
      <c r="J34" s="153" t="s">
        <v>44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54" t="s">
        <v>45</v>
      </c>
      <c r="E35" s="141" t="s">
        <v>46</v>
      </c>
      <c r="F35" s="155">
        <f>ROUND((SUM(BE121:BE705)),  2)</f>
        <v>0</v>
      </c>
      <c r="G35" s="37"/>
      <c r="H35" s="37"/>
      <c r="I35" s="156">
        <v>0.20999999999999999</v>
      </c>
      <c r="J35" s="155">
        <f>ROUND(((SUM(BE121:BE705))*I35),  2)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1" t="s">
        <v>47</v>
      </c>
      <c r="F36" s="155">
        <f>ROUND((SUM(BF121:BF705)),  2)</f>
        <v>0</v>
      </c>
      <c r="G36" s="37"/>
      <c r="H36" s="37"/>
      <c r="I36" s="156">
        <v>0.12</v>
      </c>
      <c r="J36" s="155">
        <f>ROUND(((SUM(BF121:BF705))*I36),  2)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55">
        <f>ROUND((SUM(BG121:BG705)),  2)</f>
        <v>0</v>
      </c>
      <c r="G37" s="37"/>
      <c r="H37" s="37"/>
      <c r="I37" s="156">
        <v>0.20999999999999999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1" t="s">
        <v>49</v>
      </c>
      <c r="F38" s="155">
        <f>ROUND((SUM(BH121:BH705)),  2)</f>
        <v>0</v>
      </c>
      <c r="G38" s="37"/>
      <c r="H38" s="37"/>
      <c r="I38" s="156">
        <v>0.12</v>
      </c>
      <c r="J38" s="155">
        <f>0</f>
        <v>0</v>
      </c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1" t="s">
        <v>50</v>
      </c>
      <c r="F39" s="155">
        <f>ROUND((SUM(BI121:BI705)),  2)</f>
        <v>0</v>
      </c>
      <c r="G39" s="37"/>
      <c r="H39" s="37"/>
      <c r="I39" s="156">
        <v>0</v>
      </c>
      <c r="J39" s="155">
        <f>0</f>
        <v>0</v>
      </c>
      <c r="K39" s="37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57"/>
      <c r="D41" s="158" t="s">
        <v>51</v>
      </c>
      <c r="E41" s="159"/>
      <c r="F41" s="159"/>
      <c r="G41" s="160" t="s">
        <v>52</v>
      </c>
      <c r="H41" s="161" t="s">
        <v>53</v>
      </c>
      <c r="I41" s="159"/>
      <c r="J41" s="162">
        <f>SUM(J32:J39)</f>
        <v>0</v>
      </c>
      <c r="K41" s="163"/>
      <c r="L41" s="14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4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105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168" t="str">
        <f>E7</f>
        <v>MŠ Vyhlídka Valašské Meziříčí - Rekonstrukce koupelen</v>
      </c>
      <c r="F50" s="31"/>
      <c r="G50" s="31"/>
      <c r="H50" s="31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0"/>
      <c r="C51" s="31" t="s">
        <v>103</v>
      </c>
      <c r="D51" s="21"/>
      <c r="E51" s="21"/>
      <c r="F51" s="21"/>
      <c r="G51" s="21"/>
      <c r="H51" s="21"/>
      <c r="I51" s="21"/>
      <c r="J51" s="21"/>
      <c r="K51" s="21"/>
      <c r="L51" s="19"/>
    </row>
    <row r="52" s="2" customFormat="1" ht="16.5" customHeight="1">
      <c r="A52" s="37"/>
      <c r="B52" s="38"/>
      <c r="C52" s="39"/>
      <c r="D52" s="39"/>
      <c r="E52" s="168" t="s">
        <v>135</v>
      </c>
      <c r="F52" s="39"/>
      <c r="G52" s="39"/>
      <c r="H52" s="39"/>
      <c r="I52" s="39"/>
      <c r="J52" s="39"/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136</v>
      </c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9"/>
      <c r="D54" s="39"/>
      <c r="E54" s="68" t="str">
        <f>E11</f>
        <v>05 - Sociální zázemí Skřítci (1.NP vlevo)</v>
      </c>
      <c r="F54" s="39"/>
      <c r="G54" s="39"/>
      <c r="H54" s="39"/>
      <c r="I54" s="39"/>
      <c r="J54" s="39"/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22</v>
      </c>
      <c r="D56" s="39"/>
      <c r="E56" s="39"/>
      <c r="F56" s="26" t="str">
        <f>F14</f>
        <v>Valašské Meziříčí</v>
      </c>
      <c r="G56" s="39"/>
      <c r="H56" s="39"/>
      <c r="I56" s="31" t="s">
        <v>24</v>
      </c>
      <c r="J56" s="71" t="str">
        <f>IF(J14="","",J14)</f>
        <v>2. 12. 2024</v>
      </c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26</v>
      </c>
      <c r="D58" s="39"/>
      <c r="E58" s="39"/>
      <c r="F58" s="26" t="str">
        <f>E17</f>
        <v>Město Valašské Meziříčí</v>
      </c>
      <c r="G58" s="39"/>
      <c r="H58" s="39"/>
      <c r="I58" s="31" t="s">
        <v>34</v>
      </c>
      <c r="J58" s="35" t="str">
        <f>E23</f>
        <v>Klára Trefilová</v>
      </c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32</v>
      </c>
      <c r="D59" s="39"/>
      <c r="E59" s="39"/>
      <c r="F59" s="26" t="str">
        <f>IF(E20="","",E20)</f>
        <v>Vyplň údaj</v>
      </c>
      <c r="G59" s="39"/>
      <c r="H59" s="39"/>
      <c r="I59" s="31" t="s">
        <v>37</v>
      </c>
      <c r="J59" s="35" t="str">
        <f>E26</f>
        <v xml:space="preserve"> 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4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69" t="s">
        <v>106</v>
      </c>
      <c r="D61" s="170"/>
      <c r="E61" s="170"/>
      <c r="F61" s="170"/>
      <c r="G61" s="170"/>
      <c r="H61" s="170"/>
      <c r="I61" s="170"/>
      <c r="J61" s="171" t="s">
        <v>107</v>
      </c>
      <c r="K61" s="170"/>
      <c r="L61" s="14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72" t="s">
        <v>73</v>
      </c>
      <c r="D63" s="39"/>
      <c r="E63" s="39"/>
      <c r="F63" s="39"/>
      <c r="G63" s="39"/>
      <c r="H63" s="39"/>
      <c r="I63" s="39"/>
      <c r="J63" s="101">
        <f>J121</f>
        <v>0</v>
      </c>
      <c r="K63" s="3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6" t="s">
        <v>108</v>
      </c>
    </row>
    <row r="64" s="9" customFormat="1" ht="24.96" customHeight="1">
      <c r="A64" s="9"/>
      <c r="B64" s="173"/>
      <c r="C64" s="174"/>
      <c r="D64" s="175" t="s">
        <v>138</v>
      </c>
      <c r="E64" s="176"/>
      <c r="F64" s="176"/>
      <c r="G64" s="176"/>
      <c r="H64" s="176"/>
      <c r="I64" s="176"/>
      <c r="J64" s="177">
        <f>J122</f>
        <v>0</v>
      </c>
      <c r="K64" s="174"/>
      <c r="L64" s="17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9"/>
      <c r="C65" s="124"/>
      <c r="D65" s="180" t="s">
        <v>139</v>
      </c>
      <c r="E65" s="181"/>
      <c r="F65" s="181"/>
      <c r="G65" s="181"/>
      <c r="H65" s="181"/>
      <c r="I65" s="181"/>
      <c r="J65" s="182">
        <f>J123</f>
        <v>0</v>
      </c>
      <c r="K65" s="124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9"/>
      <c r="C66" s="124"/>
      <c r="D66" s="180" t="s">
        <v>140</v>
      </c>
      <c r="E66" s="181"/>
      <c r="F66" s="181"/>
      <c r="G66" s="181"/>
      <c r="H66" s="181"/>
      <c r="I66" s="181"/>
      <c r="J66" s="182">
        <f>J157</f>
        <v>0</v>
      </c>
      <c r="K66" s="124"/>
      <c r="L66" s="18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9"/>
      <c r="C67" s="124"/>
      <c r="D67" s="180" t="s">
        <v>141</v>
      </c>
      <c r="E67" s="181"/>
      <c r="F67" s="181"/>
      <c r="G67" s="181"/>
      <c r="H67" s="181"/>
      <c r="I67" s="181"/>
      <c r="J67" s="182">
        <f>J160</f>
        <v>0</v>
      </c>
      <c r="K67" s="124"/>
      <c r="L67" s="18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9"/>
      <c r="C68" s="124"/>
      <c r="D68" s="180" t="s">
        <v>142</v>
      </c>
      <c r="E68" s="181"/>
      <c r="F68" s="181"/>
      <c r="G68" s="181"/>
      <c r="H68" s="181"/>
      <c r="I68" s="181"/>
      <c r="J68" s="182">
        <f>J170</f>
        <v>0</v>
      </c>
      <c r="K68" s="124"/>
      <c r="L68" s="18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9"/>
      <c r="C69" s="124"/>
      <c r="D69" s="180" t="s">
        <v>143</v>
      </c>
      <c r="E69" s="181"/>
      <c r="F69" s="181"/>
      <c r="G69" s="181"/>
      <c r="H69" s="181"/>
      <c r="I69" s="181"/>
      <c r="J69" s="182">
        <f>J173</f>
        <v>0</v>
      </c>
      <c r="K69" s="124"/>
      <c r="L69" s="18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9"/>
      <c r="C70" s="124"/>
      <c r="D70" s="180" t="s">
        <v>144</v>
      </c>
      <c r="E70" s="181"/>
      <c r="F70" s="181"/>
      <c r="G70" s="181"/>
      <c r="H70" s="181"/>
      <c r="I70" s="181"/>
      <c r="J70" s="182">
        <f>J176</f>
        <v>0</v>
      </c>
      <c r="K70" s="124"/>
      <c r="L70" s="18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9"/>
      <c r="C71" s="124"/>
      <c r="D71" s="180" t="s">
        <v>145</v>
      </c>
      <c r="E71" s="181"/>
      <c r="F71" s="181"/>
      <c r="G71" s="181"/>
      <c r="H71" s="181"/>
      <c r="I71" s="181"/>
      <c r="J71" s="182">
        <f>J199</f>
        <v>0</v>
      </c>
      <c r="K71" s="124"/>
      <c r="L71" s="183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9"/>
      <c r="C72" s="124"/>
      <c r="D72" s="180" t="s">
        <v>146</v>
      </c>
      <c r="E72" s="181"/>
      <c r="F72" s="181"/>
      <c r="G72" s="181"/>
      <c r="H72" s="181"/>
      <c r="I72" s="181"/>
      <c r="J72" s="182">
        <f>J205</f>
        <v>0</v>
      </c>
      <c r="K72" s="124"/>
      <c r="L72" s="18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9"/>
      <c r="C73" s="124"/>
      <c r="D73" s="180" t="s">
        <v>147</v>
      </c>
      <c r="E73" s="181"/>
      <c r="F73" s="181"/>
      <c r="G73" s="181"/>
      <c r="H73" s="181"/>
      <c r="I73" s="181"/>
      <c r="J73" s="182">
        <f>J253</f>
        <v>0</v>
      </c>
      <c r="K73" s="124"/>
      <c r="L73" s="18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9"/>
      <c r="C74" s="124"/>
      <c r="D74" s="180" t="s">
        <v>148</v>
      </c>
      <c r="E74" s="181"/>
      <c r="F74" s="181"/>
      <c r="G74" s="181"/>
      <c r="H74" s="181"/>
      <c r="I74" s="181"/>
      <c r="J74" s="182">
        <f>J262</f>
        <v>0</v>
      </c>
      <c r="K74" s="124"/>
      <c r="L74" s="18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3"/>
      <c r="C75" s="174"/>
      <c r="D75" s="175" t="s">
        <v>109</v>
      </c>
      <c r="E75" s="176"/>
      <c r="F75" s="176"/>
      <c r="G75" s="176"/>
      <c r="H75" s="176"/>
      <c r="I75" s="176"/>
      <c r="J75" s="177">
        <f>J265</f>
        <v>0</v>
      </c>
      <c r="K75" s="174"/>
      <c r="L75" s="178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10" customFormat="1" ht="19.92" customHeight="1">
      <c r="A76" s="10"/>
      <c r="B76" s="179"/>
      <c r="C76" s="124"/>
      <c r="D76" s="180" t="s">
        <v>149</v>
      </c>
      <c r="E76" s="181"/>
      <c r="F76" s="181"/>
      <c r="G76" s="181"/>
      <c r="H76" s="181"/>
      <c r="I76" s="181"/>
      <c r="J76" s="182">
        <f>J266</f>
        <v>0</v>
      </c>
      <c r="K76" s="124"/>
      <c r="L76" s="183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9"/>
      <c r="C77" s="124"/>
      <c r="D77" s="180" t="s">
        <v>150</v>
      </c>
      <c r="E77" s="181"/>
      <c r="F77" s="181"/>
      <c r="G77" s="181"/>
      <c r="H77" s="181"/>
      <c r="I77" s="181"/>
      <c r="J77" s="182">
        <f>J271</f>
        <v>0</v>
      </c>
      <c r="K77" s="124"/>
      <c r="L77" s="183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9"/>
      <c r="C78" s="124"/>
      <c r="D78" s="180" t="s">
        <v>151</v>
      </c>
      <c r="E78" s="181"/>
      <c r="F78" s="181"/>
      <c r="G78" s="181"/>
      <c r="H78" s="181"/>
      <c r="I78" s="181"/>
      <c r="J78" s="182">
        <f>J318</f>
        <v>0</v>
      </c>
      <c r="K78" s="124"/>
      <c r="L78" s="183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9"/>
      <c r="C79" s="124"/>
      <c r="D79" s="180" t="s">
        <v>152</v>
      </c>
      <c r="E79" s="181"/>
      <c r="F79" s="181"/>
      <c r="G79" s="181"/>
      <c r="H79" s="181"/>
      <c r="I79" s="181"/>
      <c r="J79" s="182">
        <f>J375</f>
        <v>0</v>
      </c>
      <c r="K79" s="124"/>
      <c r="L79" s="183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9"/>
      <c r="C80" s="124"/>
      <c r="D80" s="180" t="s">
        <v>153</v>
      </c>
      <c r="E80" s="181"/>
      <c r="F80" s="181"/>
      <c r="G80" s="181"/>
      <c r="H80" s="181"/>
      <c r="I80" s="181"/>
      <c r="J80" s="182">
        <f>J436</f>
        <v>0</v>
      </c>
      <c r="K80" s="124"/>
      <c r="L80" s="183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9"/>
      <c r="C81" s="124"/>
      <c r="D81" s="180" t="s">
        <v>154</v>
      </c>
      <c r="E81" s="181"/>
      <c r="F81" s="181"/>
      <c r="G81" s="181"/>
      <c r="H81" s="181"/>
      <c r="I81" s="181"/>
      <c r="J81" s="182">
        <f>J449</f>
        <v>0</v>
      </c>
      <c r="K81" s="124"/>
      <c r="L81" s="183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9"/>
      <c r="C82" s="124"/>
      <c r="D82" s="180" t="s">
        <v>155</v>
      </c>
      <c r="E82" s="181"/>
      <c r="F82" s="181"/>
      <c r="G82" s="181"/>
      <c r="H82" s="181"/>
      <c r="I82" s="181"/>
      <c r="J82" s="182">
        <f>J469</f>
        <v>0</v>
      </c>
      <c r="K82" s="124"/>
      <c r="L82" s="183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9"/>
      <c r="C83" s="124"/>
      <c r="D83" s="180" t="s">
        <v>156</v>
      </c>
      <c r="E83" s="181"/>
      <c r="F83" s="181"/>
      <c r="G83" s="181"/>
      <c r="H83" s="181"/>
      <c r="I83" s="181"/>
      <c r="J83" s="182">
        <f>J480</f>
        <v>0</v>
      </c>
      <c r="K83" s="124"/>
      <c r="L83" s="183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9"/>
      <c r="C84" s="124"/>
      <c r="D84" s="180" t="s">
        <v>110</v>
      </c>
      <c r="E84" s="181"/>
      <c r="F84" s="181"/>
      <c r="G84" s="181"/>
      <c r="H84" s="181"/>
      <c r="I84" s="181"/>
      <c r="J84" s="182">
        <f>J492</f>
        <v>0</v>
      </c>
      <c r="K84" s="124"/>
      <c r="L84" s="183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9"/>
      <c r="C85" s="124"/>
      <c r="D85" s="180" t="s">
        <v>157</v>
      </c>
      <c r="E85" s="181"/>
      <c r="F85" s="181"/>
      <c r="G85" s="181"/>
      <c r="H85" s="181"/>
      <c r="I85" s="181"/>
      <c r="J85" s="182">
        <f>J536</f>
        <v>0</v>
      </c>
      <c r="K85" s="124"/>
      <c r="L85" s="183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9"/>
      <c r="C86" s="124"/>
      <c r="D86" s="180" t="s">
        <v>158</v>
      </c>
      <c r="E86" s="181"/>
      <c r="F86" s="181"/>
      <c r="G86" s="181"/>
      <c r="H86" s="181"/>
      <c r="I86" s="181"/>
      <c r="J86" s="182">
        <f>J542</f>
        <v>0</v>
      </c>
      <c r="K86" s="124"/>
      <c r="L86" s="183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9"/>
      <c r="C87" s="124"/>
      <c r="D87" s="180" t="s">
        <v>159</v>
      </c>
      <c r="E87" s="181"/>
      <c r="F87" s="181"/>
      <c r="G87" s="181"/>
      <c r="H87" s="181"/>
      <c r="I87" s="181"/>
      <c r="J87" s="182">
        <f>J566</f>
        <v>0</v>
      </c>
      <c r="K87" s="124"/>
      <c r="L87" s="183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79"/>
      <c r="C88" s="124"/>
      <c r="D88" s="180" t="s">
        <v>160</v>
      </c>
      <c r="E88" s="181"/>
      <c r="F88" s="181"/>
      <c r="G88" s="181"/>
      <c r="H88" s="181"/>
      <c r="I88" s="181"/>
      <c r="J88" s="182">
        <f>J584</f>
        <v>0</v>
      </c>
      <c r="K88" s="124"/>
      <c r="L88" s="183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79"/>
      <c r="C89" s="124"/>
      <c r="D89" s="180" t="s">
        <v>161</v>
      </c>
      <c r="E89" s="181"/>
      <c r="F89" s="181"/>
      <c r="G89" s="181"/>
      <c r="H89" s="181"/>
      <c r="I89" s="181"/>
      <c r="J89" s="182">
        <f>J590</f>
        <v>0</v>
      </c>
      <c r="K89" s="124"/>
      <c r="L89" s="183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79"/>
      <c r="C90" s="124"/>
      <c r="D90" s="180" t="s">
        <v>162</v>
      </c>
      <c r="E90" s="181"/>
      <c r="F90" s="181"/>
      <c r="G90" s="181"/>
      <c r="H90" s="181"/>
      <c r="I90" s="181"/>
      <c r="J90" s="182">
        <f>J618</f>
        <v>0</v>
      </c>
      <c r="K90" s="124"/>
      <c r="L90" s="183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79"/>
      <c r="C91" s="124"/>
      <c r="D91" s="180" t="s">
        <v>163</v>
      </c>
      <c r="E91" s="181"/>
      <c r="F91" s="181"/>
      <c r="G91" s="181"/>
      <c r="H91" s="181"/>
      <c r="I91" s="181"/>
      <c r="J91" s="182">
        <f>J662</f>
        <v>0</v>
      </c>
      <c r="K91" s="124"/>
      <c r="L91" s="183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79"/>
      <c r="C92" s="124"/>
      <c r="D92" s="180" t="s">
        <v>164</v>
      </c>
      <c r="E92" s="181"/>
      <c r="F92" s="181"/>
      <c r="G92" s="181"/>
      <c r="H92" s="181"/>
      <c r="I92" s="181"/>
      <c r="J92" s="182">
        <f>J669</f>
        <v>0</v>
      </c>
      <c r="K92" s="124"/>
      <c r="L92" s="183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9" customFormat="1" ht="24.96" customHeight="1">
      <c r="A93" s="9"/>
      <c r="B93" s="173"/>
      <c r="C93" s="174"/>
      <c r="D93" s="175" t="s">
        <v>165</v>
      </c>
      <c r="E93" s="176"/>
      <c r="F93" s="176"/>
      <c r="G93" s="176"/>
      <c r="H93" s="176"/>
      <c r="I93" s="176"/>
      <c r="J93" s="177">
        <f>J687</f>
        <v>0</v>
      </c>
      <c r="K93" s="174"/>
      <c r="L93" s="178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s="9" customFormat="1" ht="24.96" customHeight="1">
      <c r="A94" s="9"/>
      <c r="B94" s="173"/>
      <c r="C94" s="174"/>
      <c r="D94" s="175" t="s">
        <v>166</v>
      </c>
      <c r="E94" s="176"/>
      <c r="F94" s="176"/>
      <c r="G94" s="176"/>
      <c r="H94" s="176"/>
      <c r="I94" s="176"/>
      <c r="J94" s="177">
        <f>J690</f>
        <v>0</v>
      </c>
      <c r="K94" s="174"/>
      <c r="L94" s="178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="10" customFormat="1" ht="19.92" customHeight="1">
      <c r="A95" s="10"/>
      <c r="B95" s="179"/>
      <c r="C95" s="124"/>
      <c r="D95" s="180" t="s">
        <v>167</v>
      </c>
      <c r="E95" s="181"/>
      <c r="F95" s="181"/>
      <c r="G95" s="181"/>
      <c r="H95" s="181"/>
      <c r="I95" s="181"/>
      <c r="J95" s="182">
        <f>J691</f>
        <v>0</v>
      </c>
      <c r="K95" s="124"/>
      <c r="L95" s="183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19.92" customHeight="1">
      <c r="A96" s="10"/>
      <c r="B96" s="179"/>
      <c r="C96" s="124"/>
      <c r="D96" s="180" t="s">
        <v>168</v>
      </c>
      <c r="E96" s="181"/>
      <c r="F96" s="181"/>
      <c r="G96" s="181"/>
      <c r="H96" s="181"/>
      <c r="I96" s="181"/>
      <c r="J96" s="182">
        <f>J694</f>
        <v>0</v>
      </c>
      <c r="K96" s="124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9"/>
      <c r="C97" s="124"/>
      <c r="D97" s="180" t="s">
        <v>169</v>
      </c>
      <c r="E97" s="181"/>
      <c r="F97" s="181"/>
      <c r="G97" s="181"/>
      <c r="H97" s="181"/>
      <c r="I97" s="181"/>
      <c r="J97" s="182">
        <f>J697</f>
        <v>0</v>
      </c>
      <c r="K97" s="124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9"/>
      <c r="C98" s="124"/>
      <c r="D98" s="180" t="s">
        <v>170</v>
      </c>
      <c r="E98" s="181"/>
      <c r="F98" s="181"/>
      <c r="G98" s="181"/>
      <c r="H98" s="181"/>
      <c r="I98" s="181"/>
      <c r="J98" s="182">
        <f>J700</f>
        <v>0</v>
      </c>
      <c r="K98" s="124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9"/>
      <c r="C99" s="124"/>
      <c r="D99" s="180" t="s">
        <v>171</v>
      </c>
      <c r="E99" s="181"/>
      <c r="F99" s="181"/>
      <c r="G99" s="181"/>
      <c r="H99" s="181"/>
      <c r="I99" s="181"/>
      <c r="J99" s="182">
        <f>J703</f>
        <v>0</v>
      </c>
      <c r="K99" s="124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143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143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143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111</v>
      </c>
      <c r="D106" s="39"/>
      <c r="E106" s="39"/>
      <c r="F106" s="39"/>
      <c r="G106" s="39"/>
      <c r="H106" s="39"/>
      <c r="I106" s="39"/>
      <c r="J106" s="39"/>
      <c r="K106" s="39"/>
      <c r="L106" s="143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143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17</v>
      </c>
      <c r="D108" s="39"/>
      <c r="E108" s="39"/>
      <c r="F108" s="39"/>
      <c r="G108" s="39"/>
      <c r="H108" s="39"/>
      <c r="I108" s="39"/>
      <c r="J108" s="39"/>
      <c r="K108" s="39"/>
      <c r="L108" s="143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68" t="str">
        <f>E7</f>
        <v>MŠ Vyhlídka Valašské Meziříčí - Rekonstrukce koupelen</v>
      </c>
      <c r="F109" s="31"/>
      <c r="G109" s="31"/>
      <c r="H109" s="31"/>
      <c r="I109" s="39"/>
      <c r="J109" s="39"/>
      <c r="K109" s="39"/>
      <c r="L109" s="143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1" customFormat="1" ht="12" customHeight="1">
      <c r="B110" s="20"/>
      <c r="C110" s="31" t="s">
        <v>103</v>
      </c>
      <c r="D110" s="21"/>
      <c r="E110" s="21"/>
      <c r="F110" s="21"/>
      <c r="G110" s="21"/>
      <c r="H110" s="21"/>
      <c r="I110" s="21"/>
      <c r="J110" s="21"/>
      <c r="K110" s="21"/>
      <c r="L110" s="19"/>
    </row>
    <row r="111" s="2" customFormat="1" ht="16.5" customHeight="1">
      <c r="A111" s="37"/>
      <c r="B111" s="38"/>
      <c r="C111" s="39"/>
      <c r="D111" s="39"/>
      <c r="E111" s="168" t="s">
        <v>135</v>
      </c>
      <c r="F111" s="39"/>
      <c r="G111" s="39"/>
      <c r="H111" s="39"/>
      <c r="I111" s="39"/>
      <c r="J111" s="39"/>
      <c r="K111" s="39"/>
      <c r="L111" s="143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136</v>
      </c>
      <c r="D112" s="39"/>
      <c r="E112" s="39"/>
      <c r="F112" s="39"/>
      <c r="G112" s="39"/>
      <c r="H112" s="39"/>
      <c r="I112" s="39"/>
      <c r="J112" s="39"/>
      <c r="K112" s="39"/>
      <c r="L112" s="143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68" t="str">
        <f>E11</f>
        <v>05 - Sociální zázemí Skřítci (1.NP vlevo)</v>
      </c>
      <c r="F113" s="39"/>
      <c r="G113" s="39"/>
      <c r="H113" s="39"/>
      <c r="I113" s="39"/>
      <c r="J113" s="39"/>
      <c r="K113" s="39"/>
      <c r="L113" s="143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143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22</v>
      </c>
      <c r="D115" s="39"/>
      <c r="E115" s="39"/>
      <c r="F115" s="26" t="str">
        <f>F14</f>
        <v>Valašské Meziříčí</v>
      </c>
      <c r="G115" s="39"/>
      <c r="H115" s="39"/>
      <c r="I115" s="31" t="s">
        <v>24</v>
      </c>
      <c r="J115" s="71" t="str">
        <f>IF(J14="","",J14)</f>
        <v>2. 12. 2024</v>
      </c>
      <c r="K115" s="39"/>
      <c r="L115" s="143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143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26</v>
      </c>
      <c r="D117" s="39"/>
      <c r="E117" s="39"/>
      <c r="F117" s="26" t="str">
        <f>E17</f>
        <v>Město Valašské Meziříčí</v>
      </c>
      <c r="G117" s="39"/>
      <c r="H117" s="39"/>
      <c r="I117" s="31" t="s">
        <v>34</v>
      </c>
      <c r="J117" s="35" t="str">
        <f>E23</f>
        <v>Klára Trefilová</v>
      </c>
      <c r="K117" s="39"/>
      <c r="L117" s="143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32</v>
      </c>
      <c r="D118" s="39"/>
      <c r="E118" s="39"/>
      <c r="F118" s="26" t="str">
        <f>IF(E20="","",E20)</f>
        <v>Vyplň údaj</v>
      </c>
      <c r="G118" s="39"/>
      <c r="H118" s="39"/>
      <c r="I118" s="31" t="s">
        <v>37</v>
      </c>
      <c r="J118" s="35" t="str">
        <f>E26</f>
        <v xml:space="preserve"> </v>
      </c>
      <c r="K118" s="39"/>
      <c r="L118" s="143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143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84"/>
      <c r="B120" s="185"/>
      <c r="C120" s="186" t="s">
        <v>112</v>
      </c>
      <c r="D120" s="187" t="s">
        <v>60</v>
      </c>
      <c r="E120" s="187" t="s">
        <v>56</v>
      </c>
      <c r="F120" s="187" t="s">
        <v>57</v>
      </c>
      <c r="G120" s="187" t="s">
        <v>113</v>
      </c>
      <c r="H120" s="187" t="s">
        <v>114</v>
      </c>
      <c r="I120" s="187" t="s">
        <v>115</v>
      </c>
      <c r="J120" s="187" t="s">
        <v>107</v>
      </c>
      <c r="K120" s="188" t="s">
        <v>116</v>
      </c>
      <c r="L120" s="189"/>
      <c r="M120" s="91" t="s">
        <v>20</v>
      </c>
      <c r="N120" s="92" t="s">
        <v>45</v>
      </c>
      <c r="O120" s="92" t="s">
        <v>117</v>
      </c>
      <c r="P120" s="92" t="s">
        <v>118</v>
      </c>
      <c r="Q120" s="92" t="s">
        <v>119</v>
      </c>
      <c r="R120" s="92" t="s">
        <v>120</v>
      </c>
      <c r="S120" s="92" t="s">
        <v>121</v>
      </c>
      <c r="T120" s="93" t="s">
        <v>122</v>
      </c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</row>
    <row r="121" s="2" customFormat="1" ht="22.8" customHeight="1">
      <c r="A121" s="37"/>
      <c r="B121" s="38"/>
      <c r="C121" s="98" t="s">
        <v>123</v>
      </c>
      <c r="D121" s="39"/>
      <c r="E121" s="39"/>
      <c r="F121" s="39"/>
      <c r="G121" s="39"/>
      <c r="H121" s="39"/>
      <c r="I121" s="39"/>
      <c r="J121" s="190">
        <f>BK121</f>
        <v>0</v>
      </c>
      <c r="K121" s="39"/>
      <c r="L121" s="43"/>
      <c r="M121" s="94"/>
      <c r="N121" s="191"/>
      <c r="O121" s="95"/>
      <c r="P121" s="192">
        <f>P122+P265+P687+P690</f>
        <v>0</v>
      </c>
      <c r="Q121" s="95"/>
      <c r="R121" s="192">
        <f>R122+R265+R687+R690</f>
        <v>19.82278032</v>
      </c>
      <c r="S121" s="95"/>
      <c r="T121" s="193">
        <f>T122+T265+T687+T690</f>
        <v>15.681332190000001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108</v>
      </c>
      <c r="BK121" s="194">
        <f>BK122+BK265+BK687+BK690</f>
        <v>0</v>
      </c>
    </row>
    <row r="122" s="12" customFormat="1" ht="25.92" customHeight="1">
      <c r="A122" s="12"/>
      <c r="B122" s="195"/>
      <c r="C122" s="196"/>
      <c r="D122" s="197" t="s">
        <v>74</v>
      </c>
      <c r="E122" s="198" t="s">
        <v>172</v>
      </c>
      <c r="F122" s="198" t="s">
        <v>173</v>
      </c>
      <c r="G122" s="196"/>
      <c r="H122" s="196"/>
      <c r="I122" s="199"/>
      <c r="J122" s="200">
        <f>BK122</f>
        <v>0</v>
      </c>
      <c r="K122" s="196"/>
      <c r="L122" s="201"/>
      <c r="M122" s="202"/>
      <c r="N122" s="203"/>
      <c r="O122" s="203"/>
      <c r="P122" s="204">
        <f>P123+P157+P160+P170+P173+P176+P199+P205+P253+P262</f>
        <v>0</v>
      </c>
      <c r="Q122" s="203"/>
      <c r="R122" s="204">
        <f>R123+R157+R160+R170+R173+R176+R199+R205+R253+R262</f>
        <v>15.44173529</v>
      </c>
      <c r="S122" s="203"/>
      <c r="T122" s="205">
        <f>T123+T157+T160+T170+T173+T176+T199+T205+T253+T262</f>
        <v>9.170064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6" t="s">
        <v>83</v>
      </c>
      <c r="AT122" s="207" t="s">
        <v>74</v>
      </c>
      <c r="AU122" s="207" t="s">
        <v>75</v>
      </c>
      <c r="AY122" s="206" t="s">
        <v>126</v>
      </c>
      <c r="BK122" s="208">
        <f>BK123+BK157+BK160+BK170+BK173+BK176+BK199+BK205+BK253+BK262</f>
        <v>0</v>
      </c>
    </row>
    <row r="123" s="12" customFormat="1" ht="22.8" customHeight="1">
      <c r="A123" s="12"/>
      <c r="B123" s="195"/>
      <c r="C123" s="196"/>
      <c r="D123" s="197" t="s">
        <v>74</v>
      </c>
      <c r="E123" s="209" t="s">
        <v>83</v>
      </c>
      <c r="F123" s="209" t="s">
        <v>174</v>
      </c>
      <c r="G123" s="196"/>
      <c r="H123" s="196"/>
      <c r="I123" s="199"/>
      <c r="J123" s="210">
        <f>BK123</f>
        <v>0</v>
      </c>
      <c r="K123" s="196"/>
      <c r="L123" s="201"/>
      <c r="M123" s="202"/>
      <c r="N123" s="203"/>
      <c r="O123" s="203"/>
      <c r="P123" s="204">
        <f>SUM(P124:P156)</f>
        <v>0</v>
      </c>
      <c r="Q123" s="203"/>
      <c r="R123" s="204">
        <f>SUM(R124:R156)</f>
        <v>9.4351950000000002</v>
      </c>
      <c r="S123" s="203"/>
      <c r="T123" s="205">
        <f>SUM(T124:T156)</f>
        <v>2.0385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6" t="s">
        <v>83</v>
      </c>
      <c r="AT123" s="207" t="s">
        <v>74</v>
      </c>
      <c r="AU123" s="207" t="s">
        <v>83</v>
      </c>
      <c r="AY123" s="206" t="s">
        <v>126</v>
      </c>
      <c r="BK123" s="208">
        <f>SUM(BK124:BK156)</f>
        <v>0</v>
      </c>
    </row>
    <row r="124" s="2" customFormat="1" ht="78" customHeight="1">
      <c r="A124" s="37"/>
      <c r="B124" s="38"/>
      <c r="C124" s="211" t="s">
        <v>83</v>
      </c>
      <c r="D124" s="211" t="s">
        <v>129</v>
      </c>
      <c r="E124" s="212" t="s">
        <v>175</v>
      </c>
      <c r="F124" s="213" t="s">
        <v>176</v>
      </c>
      <c r="G124" s="214" t="s">
        <v>177</v>
      </c>
      <c r="H124" s="215">
        <v>2</v>
      </c>
      <c r="I124" s="216"/>
      <c r="J124" s="217">
        <f>ROUND(I124*H124,2)</f>
        <v>0</v>
      </c>
      <c r="K124" s="213" t="s">
        <v>178</v>
      </c>
      <c r="L124" s="43"/>
      <c r="M124" s="225" t="s">
        <v>20</v>
      </c>
      <c r="N124" s="226" t="s">
        <v>46</v>
      </c>
      <c r="O124" s="83"/>
      <c r="P124" s="227">
        <f>O124*H124</f>
        <v>0</v>
      </c>
      <c r="Q124" s="227">
        <v>0</v>
      </c>
      <c r="R124" s="227">
        <f>Q124*H124</f>
        <v>0</v>
      </c>
      <c r="S124" s="227">
        <v>0.055</v>
      </c>
      <c r="T124" s="228">
        <f>S124*H124</f>
        <v>0.11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3" t="s">
        <v>179</v>
      </c>
      <c r="AT124" s="223" t="s">
        <v>129</v>
      </c>
      <c r="AU124" s="223" t="s">
        <v>85</v>
      </c>
      <c r="AY124" s="16" t="s">
        <v>126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6" t="s">
        <v>83</v>
      </c>
      <c r="BK124" s="224">
        <f>ROUND(I124*H124,2)</f>
        <v>0</v>
      </c>
      <c r="BL124" s="16" t="s">
        <v>179</v>
      </c>
      <c r="BM124" s="223" t="s">
        <v>180</v>
      </c>
    </row>
    <row r="125" s="2" customFormat="1">
      <c r="A125" s="37"/>
      <c r="B125" s="38"/>
      <c r="C125" s="39"/>
      <c r="D125" s="229" t="s">
        <v>181</v>
      </c>
      <c r="E125" s="39"/>
      <c r="F125" s="230" t="s">
        <v>182</v>
      </c>
      <c r="G125" s="39"/>
      <c r="H125" s="39"/>
      <c r="I125" s="231"/>
      <c r="J125" s="39"/>
      <c r="K125" s="39"/>
      <c r="L125" s="43"/>
      <c r="M125" s="232"/>
      <c r="N125" s="233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181</v>
      </c>
      <c r="AU125" s="16" t="s">
        <v>85</v>
      </c>
    </row>
    <row r="126" s="2" customFormat="1" ht="62.7" customHeight="1">
      <c r="A126" s="37"/>
      <c r="B126" s="38"/>
      <c r="C126" s="211" t="s">
        <v>85</v>
      </c>
      <c r="D126" s="211" t="s">
        <v>129</v>
      </c>
      <c r="E126" s="212" t="s">
        <v>183</v>
      </c>
      <c r="F126" s="213" t="s">
        <v>184</v>
      </c>
      <c r="G126" s="214" t="s">
        <v>177</v>
      </c>
      <c r="H126" s="215">
        <v>6.6500000000000004</v>
      </c>
      <c r="I126" s="216"/>
      <c r="J126" s="217">
        <f>ROUND(I126*H126,2)</f>
        <v>0</v>
      </c>
      <c r="K126" s="213" t="s">
        <v>178</v>
      </c>
      <c r="L126" s="43"/>
      <c r="M126" s="225" t="s">
        <v>20</v>
      </c>
      <c r="N126" s="226" t="s">
        <v>46</v>
      </c>
      <c r="O126" s="83"/>
      <c r="P126" s="227">
        <f>O126*H126</f>
        <v>0</v>
      </c>
      <c r="Q126" s="227">
        <v>0</v>
      </c>
      <c r="R126" s="227">
        <f>Q126*H126</f>
        <v>0</v>
      </c>
      <c r="S126" s="227">
        <v>0.28999999999999998</v>
      </c>
      <c r="T126" s="228">
        <f>S126*H126</f>
        <v>1.9284999999999999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3" t="s">
        <v>179</v>
      </c>
      <c r="AT126" s="223" t="s">
        <v>129</v>
      </c>
      <c r="AU126" s="223" t="s">
        <v>85</v>
      </c>
      <c r="AY126" s="16" t="s">
        <v>126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6" t="s">
        <v>83</v>
      </c>
      <c r="BK126" s="224">
        <f>ROUND(I126*H126,2)</f>
        <v>0</v>
      </c>
      <c r="BL126" s="16" t="s">
        <v>179</v>
      </c>
      <c r="BM126" s="223" t="s">
        <v>185</v>
      </c>
    </row>
    <row r="127" s="2" customFormat="1">
      <c r="A127" s="37"/>
      <c r="B127" s="38"/>
      <c r="C127" s="39"/>
      <c r="D127" s="229" t="s">
        <v>181</v>
      </c>
      <c r="E127" s="39"/>
      <c r="F127" s="230" t="s">
        <v>186</v>
      </c>
      <c r="G127" s="39"/>
      <c r="H127" s="39"/>
      <c r="I127" s="231"/>
      <c r="J127" s="39"/>
      <c r="K127" s="39"/>
      <c r="L127" s="43"/>
      <c r="M127" s="232"/>
      <c r="N127" s="233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181</v>
      </c>
      <c r="AU127" s="16" t="s">
        <v>85</v>
      </c>
    </row>
    <row r="128" s="2" customFormat="1" ht="37.8" customHeight="1">
      <c r="A128" s="37"/>
      <c r="B128" s="38"/>
      <c r="C128" s="211" t="s">
        <v>187</v>
      </c>
      <c r="D128" s="211" t="s">
        <v>129</v>
      </c>
      <c r="E128" s="212" t="s">
        <v>188</v>
      </c>
      <c r="F128" s="213" t="s">
        <v>189</v>
      </c>
      <c r="G128" s="214" t="s">
        <v>190</v>
      </c>
      <c r="H128" s="215">
        <v>12</v>
      </c>
      <c r="I128" s="216"/>
      <c r="J128" s="217">
        <f>ROUND(I128*H128,2)</f>
        <v>0</v>
      </c>
      <c r="K128" s="213" t="s">
        <v>178</v>
      </c>
      <c r="L128" s="43"/>
      <c r="M128" s="225" t="s">
        <v>20</v>
      </c>
      <c r="N128" s="226" t="s">
        <v>46</v>
      </c>
      <c r="O128" s="83"/>
      <c r="P128" s="227">
        <f>O128*H128</f>
        <v>0</v>
      </c>
      <c r="Q128" s="227">
        <v>0.00021000000000000001</v>
      </c>
      <c r="R128" s="227">
        <f>Q128*H128</f>
        <v>0.0025200000000000001</v>
      </c>
      <c r="S128" s="227">
        <v>0</v>
      </c>
      <c r="T128" s="228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3" t="s">
        <v>179</v>
      </c>
      <c r="AT128" s="223" t="s">
        <v>129</v>
      </c>
      <c r="AU128" s="223" t="s">
        <v>85</v>
      </c>
      <c r="AY128" s="16" t="s">
        <v>126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6" t="s">
        <v>83</v>
      </c>
      <c r="BK128" s="224">
        <f>ROUND(I128*H128,2)</f>
        <v>0</v>
      </c>
      <c r="BL128" s="16" t="s">
        <v>179</v>
      </c>
      <c r="BM128" s="223" t="s">
        <v>191</v>
      </c>
    </row>
    <row r="129" s="2" customFormat="1">
      <c r="A129" s="37"/>
      <c r="B129" s="38"/>
      <c r="C129" s="39"/>
      <c r="D129" s="229" t="s">
        <v>181</v>
      </c>
      <c r="E129" s="39"/>
      <c r="F129" s="230" t="s">
        <v>192</v>
      </c>
      <c r="G129" s="39"/>
      <c r="H129" s="39"/>
      <c r="I129" s="231"/>
      <c r="J129" s="39"/>
      <c r="K129" s="39"/>
      <c r="L129" s="43"/>
      <c r="M129" s="232"/>
      <c r="N129" s="233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181</v>
      </c>
      <c r="AU129" s="16" t="s">
        <v>85</v>
      </c>
    </row>
    <row r="130" s="2" customFormat="1" ht="37.8" customHeight="1">
      <c r="A130" s="37"/>
      <c r="B130" s="38"/>
      <c r="C130" s="211" t="s">
        <v>179</v>
      </c>
      <c r="D130" s="211" t="s">
        <v>129</v>
      </c>
      <c r="E130" s="212" t="s">
        <v>193</v>
      </c>
      <c r="F130" s="213" t="s">
        <v>194</v>
      </c>
      <c r="G130" s="214" t="s">
        <v>190</v>
      </c>
      <c r="H130" s="215">
        <v>12</v>
      </c>
      <c r="I130" s="216"/>
      <c r="J130" s="217">
        <f>ROUND(I130*H130,2)</f>
        <v>0</v>
      </c>
      <c r="K130" s="213" t="s">
        <v>178</v>
      </c>
      <c r="L130" s="43"/>
      <c r="M130" s="225" t="s">
        <v>20</v>
      </c>
      <c r="N130" s="226" t="s">
        <v>46</v>
      </c>
      <c r="O130" s="83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179</v>
      </c>
      <c r="AT130" s="223" t="s">
        <v>129</v>
      </c>
      <c r="AU130" s="223" t="s">
        <v>85</v>
      </c>
      <c r="AY130" s="16" t="s">
        <v>126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83</v>
      </c>
      <c r="BK130" s="224">
        <f>ROUND(I130*H130,2)</f>
        <v>0</v>
      </c>
      <c r="BL130" s="16" t="s">
        <v>179</v>
      </c>
      <c r="BM130" s="223" t="s">
        <v>195</v>
      </c>
    </row>
    <row r="131" s="2" customFormat="1">
      <c r="A131" s="37"/>
      <c r="B131" s="38"/>
      <c r="C131" s="39"/>
      <c r="D131" s="229" t="s">
        <v>181</v>
      </c>
      <c r="E131" s="39"/>
      <c r="F131" s="230" t="s">
        <v>196</v>
      </c>
      <c r="G131" s="39"/>
      <c r="H131" s="39"/>
      <c r="I131" s="231"/>
      <c r="J131" s="39"/>
      <c r="K131" s="39"/>
      <c r="L131" s="43"/>
      <c r="M131" s="232"/>
      <c r="N131" s="233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181</v>
      </c>
      <c r="AU131" s="16" t="s">
        <v>85</v>
      </c>
    </row>
    <row r="132" s="2" customFormat="1" ht="44.25" customHeight="1">
      <c r="A132" s="37"/>
      <c r="B132" s="38"/>
      <c r="C132" s="211" t="s">
        <v>197</v>
      </c>
      <c r="D132" s="211" t="s">
        <v>129</v>
      </c>
      <c r="E132" s="212" t="s">
        <v>198</v>
      </c>
      <c r="F132" s="213" t="s">
        <v>199</v>
      </c>
      <c r="G132" s="214" t="s">
        <v>200</v>
      </c>
      <c r="H132" s="215">
        <v>2.1600000000000001</v>
      </c>
      <c r="I132" s="216"/>
      <c r="J132" s="217">
        <f>ROUND(I132*H132,2)</f>
        <v>0</v>
      </c>
      <c r="K132" s="213" t="s">
        <v>178</v>
      </c>
      <c r="L132" s="43"/>
      <c r="M132" s="225" t="s">
        <v>20</v>
      </c>
      <c r="N132" s="226" t="s">
        <v>46</v>
      </c>
      <c r="O132" s="83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3" t="s">
        <v>179</v>
      </c>
      <c r="AT132" s="223" t="s">
        <v>129</v>
      </c>
      <c r="AU132" s="223" t="s">
        <v>85</v>
      </c>
      <c r="AY132" s="16" t="s">
        <v>126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6" t="s">
        <v>83</v>
      </c>
      <c r="BK132" s="224">
        <f>ROUND(I132*H132,2)</f>
        <v>0</v>
      </c>
      <c r="BL132" s="16" t="s">
        <v>179</v>
      </c>
      <c r="BM132" s="223" t="s">
        <v>201</v>
      </c>
    </row>
    <row r="133" s="2" customFormat="1">
      <c r="A133" s="37"/>
      <c r="B133" s="38"/>
      <c r="C133" s="39"/>
      <c r="D133" s="229" t="s">
        <v>181</v>
      </c>
      <c r="E133" s="39"/>
      <c r="F133" s="230" t="s">
        <v>202</v>
      </c>
      <c r="G133" s="39"/>
      <c r="H133" s="39"/>
      <c r="I133" s="231"/>
      <c r="J133" s="39"/>
      <c r="K133" s="39"/>
      <c r="L133" s="43"/>
      <c r="M133" s="232"/>
      <c r="N133" s="233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181</v>
      </c>
      <c r="AU133" s="16" t="s">
        <v>85</v>
      </c>
    </row>
    <row r="134" s="2" customFormat="1" ht="44.25" customHeight="1">
      <c r="A134" s="37"/>
      <c r="B134" s="38"/>
      <c r="C134" s="211" t="s">
        <v>203</v>
      </c>
      <c r="D134" s="211" t="s">
        <v>129</v>
      </c>
      <c r="E134" s="212" t="s">
        <v>204</v>
      </c>
      <c r="F134" s="213" t="s">
        <v>205</v>
      </c>
      <c r="G134" s="214" t="s">
        <v>200</v>
      </c>
      <c r="H134" s="215">
        <v>3.3119999999999998</v>
      </c>
      <c r="I134" s="216"/>
      <c r="J134" s="217">
        <f>ROUND(I134*H134,2)</f>
        <v>0</v>
      </c>
      <c r="K134" s="213" t="s">
        <v>178</v>
      </c>
      <c r="L134" s="43"/>
      <c r="M134" s="225" t="s">
        <v>20</v>
      </c>
      <c r="N134" s="226" t="s">
        <v>46</v>
      </c>
      <c r="O134" s="83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3" t="s">
        <v>179</v>
      </c>
      <c r="AT134" s="223" t="s">
        <v>129</v>
      </c>
      <c r="AU134" s="223" t="s">
        <v>85</v>
      </c>
      <c r="AY134" s="16" t="s">
        <v>126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6" t="s">
        <v>83</v>
      </c>
      <c r="BK134" s="224">
        <f>ROUND(I134*H134,2)</f>
        <v>0</v>
      </c>
      <c r="BL134" s="16" t="s">
        <v>179</v>
      </c>
      <c r="BM134" s="223" t="s">
        <v>206</v>
      </c>
    </row>
    <row r="135" s="2" customFormat="1">
      <c r="A135" s="37"/>
      <c r="B135" s="38"/>
      <c r="C135" s="39"/>
      <c r="D135" s="229" t="s">
        <v>181</v>
      </c>
      <c r="E135" s="39"/>
      <c r="F135" s="230" t="s">
        <v>207</v>
      </c>
      <c r="G135" s="39"/>
      <c r="H135" s="39"/>
      <c r="I135" s="231"/>
      <c r="J135" s="39"/>
      <c r="K135" s="39"/>
      <c r="L135" s="43"/>
      <c r="M135" s="232"/>
      <c r="N135" s="233"/>
      <c r="O135" s="83"/>
      <c r="P135" s="83"/>
      <c r="Q135" s="83"/>
      <c r="R135" s="83"/>
      <c r="S135" s="83"/>
      <c r="T135" s="84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181</v>
      </c>
      <c r="AU135" s="16" t="s">
        <v>85</v>
      </c>
    </row>
    <row r="136" s="2" customFormat="1" ht="24.15" customHeight="1">
      <c r="A136" s="37"/>
      <c r="B136" s="38"/>
      <c r="C136" s="211" t="s">
        <v>208</v>
      </c>
      <c r="D136" s="211" t="s">
        <v>129</v>
      </c>
      <c r="E136" s="212" t="s">
        <v>209</v>
      </c>
      <c r="F136" s="213" t="s">
        <v>210</v>
      </c>
      <c r="G136" s="214" t="s">
        <v>200</v>
      </c>
      <c r="H136" s="215">
        <v>1.665</v>
      </c>
      <c r="I136" s="216"/>
      <c r="J136" s="217">
        <f>ROUND(I136*H136,2)</f>
        <v>0</v>
      </c>
      <c r="K136" s="213" t="s">
        <v>178</v>
      </c>
      <c r="L136" s="43"/>
      <c r="M136" s="225" t="s">
        <v>20</v>
      </c>
      <c r="N136" s="226" t="s">
        <v>46</v>
      </c>
      <c r="O136" s="83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3" t="s">
        <v>179</v>
      </c>
      <c r="AT136" s="223" t="s">
        <v>129</v>
      </c>
      <c r="AU136" s="223" t="s">
        <v>85</v>
      </c>
      <c r="AY136" s="16" t="s">
        <v>126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6" t="s">
        <v>83</v>
      </c>
      <c r="BK136" s="224">
        <f>ROUND(I136*H136,2)</f>
        <v>0</v>
      </c>
      <c r="BL136" s="16" t="s">
        <v>179</v>
      </c>
      <c r="BM136" s="223" t="s">
        <v>211</v>
      </c>
    </row>
    <row r="137" s="2" customFormat="1">
      <c r="A137" s="37"/>
      <c r="B137" s="38"/>
      <c r="C137" s="39"/>
      <c r="D137" s="229" t="s">
        <v>181</v>
      </c>
      <c r="E137" s="39"/>
      <c r="F137" s="230" t="s">
        <v>212</v>
      </c>
      <c r="G137" s="39"/>
      <c r="H137" s="39"/>
      <c r="I137" s="231"/>
      <c r="J137" s="39"/>
      <c r="K137" s="39"/>
      <c r="L137" s="43"/>
      <c r="M137" s="232"/>
      <c r="N137" s="233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181</v>
      </c>
      <c r="AU137" s="16" t="s">
        <v>85</v>
      </c>
    </row>
    <row r="138" s="2" customFormat="1" ht="55.5" customHeight="1">
      <c r="A138" s="37"/>
      <c r="B138" s="38"/>
      <c r="C138" s="211" t="s">
        <v>213</v>
      </c>
      <c r="D138" s="211" t="s">
        <v>129</v>
      </c>
      <c r="E138" s="212" t="s">
        <v>214</v>
      </c>
      <c r="F138" s="213" t="s">
        <v>215</v>
      </c>
      <c r="G138" s="214" t="s">
        <v>200</v>
      </c>
      <c r="H138" s="215">
        <v>2.9950000000000001</v>
      </c>
      <c r="I138" s="216"/>
      <c r="J138" s="217">
        <f>ROUND(I138*H138,2)</f>
        <v>0</v>
      </c>
      <c r="K138" s="213" t="s">
        <v>178</v>
      </c>
      <c r="L138" s="43"/>
      <c r="M138" s="225" t="s">
        <v>20</v>
      </c>
      <c r="N138" s="226" t="s">
        <v>46</v>
      </c>
      <c r="O138" s="83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179</v>
      </c>
      <c r="AT138" s="223" t="s">
        <v>129</v>
      </c>
      <c r="AU138" s="223" t="s">
        <v>85</v>
      </c>
      <c r="AY138" s="16" t="s">
        <v>126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83</v>
      </c>
      <c r="BK138" s="224">
        <f>ROUND(I138*H138,2)</f>
        <v>0</v>
      </c>
      <c r="BL138" s="16" t="s">
        <v>179</v>
      </c>
      <c r="BM138" s="223" t="s">
        <v>216</v>
      </c>
    </row>
    <row r="139" s="2" customFormat="1">
      <c r="A139" s="37"/>
      <c r="B139" s="38"/>
      <c r="C139" s="39"/>
      <c r="D139" s="229" t="s">
        <v>181</v>
      </c>
      <c r="E139" s="39"/>
      <c r="F139" s="230" t="s">
        <v>217</v>
      </c>
      <c r="G139" s="39"/>
      <c r="H139" s="39"/>
      <c r="I139" s="231"/>
      <c r="J139" s="39"/>
      <c r="K139" s="39"/>
      <c r="L139" s="43"/>
      <c r="M139" s="232"/>
      <c r="N139" s="233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181</v>
      </c>
      <c r="AU139" s="16" t="s">
        <v>85</v>
      </c>
    </row>
    <row r="140" s="2" customFormat="1" ht="62.7" customHeight="1">
      <c r="A140" s="37"/>
      <c r="B140" s="38"/>
      <c r="C140" s="211" t="s">
        <v>218</v>
      </c>
      <c r="D140" s="211" t="s">
        <v>129</v>
      </c>
      <c r="E140" s="212" t="s">
        <v>219</v>
      </c>
      <c r="F140" s="213" t="s">
        <v>220</v>
      </c>
      <c r="G140" s="214" t="s">
        <v>200</v>
      </c>
      <c r="H140" s="215">
        <v>5.9900000000000002</v>
      </c>
      <c r="I140" s="216"/>
      <c r="J140" s="217">
        <f>ROUND(I140*H140,2)</f>
        <v>0</v>
      </c>
      <c r="K140" s="213" t="s">
        <v>178</v>
      </c>
      <c r="L140" s="43"/>
      <c r="M140" s="225" t="s">
        <v>20</v>
      </c>
      <c r="N140" s="226" t="s">
        <v>46</v>
      </c>
      <c r="O140" s="83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3" t="s">
        <v>179</v>
      </c>
      <c r="AT140" s="223" t="s">
        <v>129</v>
      </c>
      <c r="AU140" s="223" t="s">
        <v>85</v>
      </c>
      <c r="AY140" s="16" t="s">
        <v>126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6" t="s">
        <v>83</v>
      </c>
      <c r="BK140" s="224">
        <f>ROUND(I140*H140,2)</f>
        <v>0</v>
      </c>
      <c r="BL140" s="16" t="s">
        <v>179</v>
      </c>
      <c r="BM140" s="223" t="s">
        <v>221</v>
      </c>
    </row>
    <row r="141" s="2" customFormat="1">
      <c r="A141" s="37"/>
      <c r="B141" s="38"/>
      <c r="C141" s="39"/>
      <c r="D141" s="229" t="s">
        <v>181</v>
      </c>
      <c r="E141" s="39"/>
      <c r="F141" s="230" t="s">
        <v>222</v>
      </c>
      <c r="G141" s="39"/>
      <c r="H141" s="39"/>
      <c r="I141" s="231"/>
      <c r="J141" s="39"/>
      <c r="K141" s="39"/>
      <c r="L141" s="43"/>
      <c r="M141" s="232"/>
      <c r="N141" s="233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181</v>
      </c>
      <c r="AU141" s="16" t="s">
        <v>85</v>
      </c>
    </row>
    <row r="142" s="2" customFormat="1" ht="44.25" customHeight="1">
      <c r="A142" s="37"/>
      <c r="B142" s="38"/>
      <c r="C142" s="211" t="s">
        <v>223</v>
      </c>
      <c r="D142" s="211" t="s">
        <v>129</v>
      </c>
      <c r="E142" s="212" t="s">
        <v>224</v>
      </c>
      <c r="F142" s="213" t="s">
        <v>225</v>
      </c>
      <c r="G142" s="214" t="s">
        <v>226</v>
      </c>
      <c r="H142" s="215">
        <v>7.9829999999999997</v>
      </c>
      <c r="I142" s="216"/>
      <c r="J142" s="217">
        <f>ROUND(I142*H142,2)</f>
        <v>0</v>
      </c>
      <c r="K142" s="213" t="s">
        <v>178</v>
      </c>
      <c r="L142" s="43"/>
      <c r="M142" s="225" t="s">
        <v>20</v>
      </c>
      <c r="N142" s="226" t="s">
        <v>46</v>
      </c>
      <c r="O142" s="83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3" t="s">
        <v>179</v>
      </c>
      <c r="AT142" s="223" t="s">
        <v>129</v>
      </c>
      <c r="AU142" s="223" t="s">
        <v>85</v>
      </c>
      <c r="AY142" s="16" t="s">
        <v>126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6" t="s">
        <v>83</v>
      </c>
      <c r="BK142" s="224">
        <f>ROUND(I142*H142,2)</f>
        <v>0</v>
      </c>
      <c r="BL142" s="16" t="s">
        <v>179</v>
      </c>
      <c r="BM142" s="223" t="s">
        <v>227</v>
      </c>
    </row>
    <row r="143" s="2" customFormat="1">
      <c r="A143" s="37"/>
      <c r="B143" s="38"/>
      <c r="C143" s="39"/>
      <c r="D143" s="229" t="s">
        <v>181</v>
      </c>
      <c r="E143" s="39"/>
      <c r="F143" s="230" t="s">
        <v>228</v>
      </c>
      <c r="G143" s="39"/>
      <c r="H143" s="39"/>
      <c r="I143" s="231"/>
      <c r="J143" s="39"/>
      <c r="K143" s="39"/>
      <c r="L143" s="43"/>
      <c r="M143" s="232"/>
      <c r="N143" s="233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181</v>
      </c>
      <c r="AU143" s="16" t="s">
        <v>85</v>
      </c>
    </row>
    <row r="144" s="2" customFormat="1" ht="37.8" customHeight="1">
      <c r="A144" s="37"/>
      <c r="B144" s="38"/>
      <c r="C144" s="211" t="s">
        <v>229</v>
      </c>
      <c r="D144" s="211" t="s">
        <v>129</v>
      </c>
      <c r="E144" s="212" t="s">
        <v>230</v>
      </c>
      <c r="F144" s="213" t="s">
        <v>231</v>
      </c>
      <c r="G144" s="214" t="s">
        <v>200</v>
      </c>
      <c r="H144" s="215">
        <v>4.4349999999999996</v>
      </c>
      <c r="I144" s="216"/>
      <c r="J144" s="217">
        <f>ROUND(I144*H144,2)</f>
        <v>0</v>
      </c>
      <c r="K144" s="213" t="s">
        <v>178</v>
      </c>
      <c r="L144" s="43"/>
      <c r="M144" s="225" t="s">
        <v>20</v>
      </c>
      <c r="N144" s="226" t="s">
        <v>46</v>
      </c>
      <c r="O144" s="83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3" t="s">
        <v>179</v>
      </c>
      <c r="AT144" s="223" t="s">
        <v>129</v>
      </c>
      <c r="AU144" s="223" t="s">
        <v>85</v>
      </c>
      <c r="AY144" s="16" t="s">
        <v>126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6" t="s">
        <v>83</v>
      </c>
      <c r="BK144" s="224">
        <f>ROUND(I144*H144,2)</f>
        <v>0</v>
      </c>
      <c r="BL144" s="16" t="s">
        <v>179</v>
      </c>
      <c r="BM144" s="223" t="s">
        <v>232</v>
      </c>
    </row>
    <row r="145" s="2" customFormat="1">
      <c r="A145" s="37"/>
      <c r="B145" s="38"/>
      <c r="C145" s="39"/>
      <c r="D145" s="229" t="s">
        <v>181</v>
      </c>
      <c r="E145" s="39"/>
      <c r="F145" s="230" t="s">
        <v>233</v>
      </c>
      <c r="G145" s="39"/>
      <c r="H145" s="39"/>
      <c r="I145" s="231"/>
      <c r="J145" s="39"/>
      <c r="K145" s="39"/>
      <c r="L145" s="43"/>
      <c r="M145" s="232"/>
      <c r="N145" s="233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181</v>
      </c>
      <c r="AU145" s="16" t="s">
        <v>85</v>
      </c>
    </row>
    <row r="146" s="2" customFormat="1" ht="55.5" customHeight="1">
      <c r="A146" s="37"/>
      <c r="B146" s="38"/>
      <c r="C146" s="211" t="s">
        <v>9</v>
      </c>
      <c r="D146" s="211" t="s">
        <v>129</v>
      </c>
      <c r="E146" s="212" t="s">
        <v>234</v>
      </c>
      <c r="F146" s="213" t="s">
        <v>235</v>
      </c>
      <c r="G146" s="214" t="s">
        <v>200</v>
      </c>
      <c r="H146" s="215">
        <v>2.6459999999999999</v>
      </c>
      <c r="I146" s="216"/>
      <c r="J146" s="217">
        <f>ROUND(I146*H146,2)</f>
        <v>0</v>
      </c>
      <c r="K146" s="213" t="s">
        <v>178</v>
      </c>
      <c r="L146" s="43"/>
      <c r="M146" s="225" t="s">
        <v>20</v>
      </c>
      <c r="N146" s="226" t="s">
        <v>46</v>
      </c>
      <c r="O146" s="83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3" t="s">
        <v>179</v>
      </c>
      <c r="AT146" s="223" t="s">
        <v>129</v>
      </c>
      <c r="AU146" s="223" t="s">
        <v>85</v>
      </c>
      <c r="AY146" s="16" t="s">
        <v>126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6" t="s">
        <v>83</v>
      </c>
      <c r="BK146" s="224">
        <f>ROUND(I146*H146,2)</f>
        <v>0</v>
      </c>
      <c r="BL146" s="16" t="s">
        <v>179</v>
      </c>
      <c r="BM146" s="223" t="s">
        <v>236</v>
      </c>
    </row>
    <row r="147" s="2" customFormat="1">
      <c r="A147" s="37"/>
      <c r="B147" s="38"/>
      <c r="C147" s="39"/>
      <c r="D147" s="229" t="s">
        <v>181</v>
      </c>
      <c r="E147" s="39"/>
      <c r="F147" s="230" t="s">
        <v>237</v>
      </c>
      <c r="G147" s="39"/>
      <c r="H147" s="39"/>
      <c r="I147" s="231"/>
      <c r="J147" s="39"/>
      <c r="K147" s="39"/>
      <c r="L147" s="43"/>
      <c r="M147" s="232"/>
      <c r="N147" s="233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181</v>
      </c>
      <c r="AU147" s="16" t="s">
        <v>85</v>
      </c>
    </row>
    <row r="148" s="2" customFormat="1" ht="44.25" customHeight="1">
      <c r="A148" s="37"/>
      <c r="B148" s="38"/>
      <c r="C148" s="211" t="s">
        <v>238</v>
      </c>
      <c r="D148" s="211" t="s">
        <v>129</v>
      </c>
      <c r="E148" s="212" t="s">
        <v>239</v>
      </c>
      <c r="F148" s="213" t="s">
        <v>240</v>
      </c>
      <c r="G148" s="214" t="s">
        <v>200</v>
      </c>
      <c r="H148" s="215">
        <v>1.3300000000000001</v>
      </c>
      <c r="I148" s="216"/>
      <c r="J148" s="217">
        <f>ROUND(I148*H148,2)</f>
        <v>0</v>
      </c>
      <c r="K148" s="213" t="s">
        <v>178</v>
      </c>
      <c r="L148" s="43"/>
      <c r="M148" s="225" t="s">
        <v>20</v>
      </c>
      <c r="N148" s="226" t="s">
        <v>46</v>
      </c>
      <c r="O148" s="83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3" t="s">
        <v>179</v>
      </c>
      <c r="AT148" s="223" t="s">
        <v>129</v>
      </c>
      <c r="AU148" s="223" t="s">
        <v>85</v>
      </c>
      <c r="AY148" s="16" t="s">
        <v>126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6" t="s">
        <v>83</v>
      </c>
      <c r="BK148" s="224">
        <f>ROUND(I148*H148,2)</f>
        <v>0</v>
      </c>
      <c r="BL148" s="16" t="s">
        <v>179</v>
      </c>
      <c r="BM148" s="223" t="s">
        <v>241</v>
      </c>
    </row>
    <row r="149" s="2" customFormat="1">
      <c r="A149" s="37"/>
      <c r="B149" s="38"/>
      <c r="C149" s="39"/>
      <c r="D149" s="229" t="s">
        <v>181</v>
      </c>
      <c r="E149" s="39"/>
      <c r="F149" s="230" t="s">
        <v>242</v>
      </c>
      <c r="G149" s="39"/>
      <c r="H149" s="39"/>
      <c r="I149" s="231"/>
      <c r="J149" s="39"/>
      <c r="K149" s="39"/>
      <c r="L149" s="43"/>
      <c r="M149" s="232"/>
      <c r="N149" s="233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181</v>
      </c>
      <c r="AU149" s="16" t="s">
        <v>85</v>
      </c>
    </row>
    <row r="150" s="2" customFormat="1" ht="16.5" customHeight="1">
      <c r="A150" s="37"/>
      <c r="B150" s="38"/>
      <c r="C150" s="234" t="s">
        <v>243</v>
      </c>
      <c r="D150" s="234" t="s">
        <v>244</v>
      </c>
      <c r="E150" s="235" t="s">
        <v>245</v>
      </c>
      <c r="F150" s="236" t="s">
        <v>246</v>
      </c>
      <c r="G150" s="237" t="s">
        <v>226</v>
      </c>
      <c r="H150" s="238">
        <v>2.6600000000000001</v>
      </c>
      <c r="I150" s="239"/>
      <c r="J150" s="240">
        <f>ROUND(I150*H150,2)</f>
        <v>0</v>
      </c>
      <c r="K150" s="236" t="s">
        <v>178</v>
      </c>
      <c r="L150" s="241"/>
      <c r="M150" s="242" t="s">
        <v>20</v>
      </c>
      <c r="N150" s="243" t="s">
        <v>46</v>
      </c>
      <c r="O150" s="83"/>
      <c r="P150" s="227">
        <f>O150*H150</f>
        <v>0</v>
      </c>
      <c r="Q150" s="227">
        <v>1</v>
      </c>
      <c r="R150" s="227">
        <f>Q150*H150</f>
        <v>2.6600000000000001</v>
      </c>
      <c r="S150" s="227">
        <v>0</v>
      </c>
      <c r="T150" s="228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3" t="s">
        <v>213</v>
      </c>
      <c r="AT150" s="223" t="s">
        <v>244</v>
      </c>
      <c r="AU150" s="223" t="s">
        <v>85</v>
      </c>
      <c r="AY150" s="16" t="s">
        <v>126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6" t="s">
        <v>83</v>
      </c>
      <c r="BK150" s="224">
        <f>ROUND(I150*H150,2)</f>
        <v>0</v>
      </c>
      <c r="BL150" s="16" t="s">
        <v>179</v>
      </c>
      <c r="BM150" s="223" t="s">
        <v>247</v>
      </c>
    </row>
    <row r="151" s="2" customFormat="1" ht="66.75" customHeight="1">
      <c r="A151" s="37"/>
      <c r="B151" s="38"/>
      <c r="C151" s="211" t="s">
        <v>248</v>
      </c>
      <c r="D151" s="211" t="s">
        <v>129</v>
      </c>
      <c r="E151" s="212" t="s">
        <v>249</v>
      </c>
      <c r="F151" s="213" t="s">
        <v>250</v>
      </c>
      <c r="G151" s="214" t="s">
        <v>200</v>
      </c>
      <c r="H151" s="215">
        <v>3.3860000000000001</v>
      </c>
      <c r="I151" s="216"/>
      <c r="J151" s="217">
        <f>ROUND(I151*H151,2)</f>
        <v>0</v>
      </c>
      <c r="K151" s="213" t="s">
        <v>178</v>
      </c>
      <c r="L151" s="43"/>
      <c r="M151" s="225" t="s">
        <v>20</v>
      </c>
      <c r="N151" s="226" t="s">
        <v>46</v>
      </c>
      <c r="O151" s="83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3" t="s">
        <v>179</v>
      </c>
      <c r="AT151" s="223" t="s">
        <v>129</v>
      </c>
      <c r="AU151" s="223" t="s">
        <v>85</v>
      </c>
      <c r="AY151" s="16" t="s">
        <v>126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6" t="s">
        <v>83</v>
      </c>
      <c r="BK151" s="224">
        <f>ROUND(I151*H151,2)</f>
        <v>0</v>
      </c>
      <c r="BL151" s="16" t="s">
        <v>179</v>
      </c>
      <c r="BM151" s="223" t="s">
        <v>251</v>
      </c>
    </row>
    <row r="152" s="2" customFormat="1">
      <c r="A152" s="37"/>
      <c r="B152" s="38"/>
      <c r="C152" s="39"/>
      <c r="D152" s="229" t="s">
        <v>181</v>
      </c>
      <c r="E152" s="39"/>
      <c r="F152" s="230" t="s">
        <v>252</v>
      </c>
      <c r="G152" s="39"/>
      <c r="H152" s="39"/>
      <c r="I152" s="231"/>
      <c r="J152" s="39"/>
      <c r="K152" s="39"/>
      <c r="L152" s="43"/>
      <c r="M152" s="232"/>
      <c r="N152" s="233"/>
      <c r="O152" s="83"/>
      <c r="P152" s="83"/>
      <c r="Q152" s="83"/>
      <c r="R152" s="83"/>
      <c r="S152" s="83"/>
      <c r="T152" s="84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181</v>
      </c>
      <c r="AU152" s="16" t="s">
        <v>85</v>
      </c>
    </row>
    <row r="153" s="2" customFormat="1" ht="16.5" customHeight="1">
      <c r="A153" s="37"/>
      <c r="B153" s="38"/>
      <c r="C153" s="234" t="s">
        <v>133</v>
      </c>
      <c r="D153" s="234" t="s">
        <v>244</v>
      </c>
      <c r="E153" s="235" t="s">
        <v>253</v>
      </c>
      <c r="F153" s="236" t="s">
        <v>254</v>
      </c>
      <c r="G153" s="237" t="s">
        <v>226</v>
      </c>
      <c r="H153" s="238">
        <v>6.7720000000000002</v>
      </c>
      <c r="I153" s="239"/>
      <c r="J153" s="240">
        <f>ROUND(I153*H153,2)</f>
        <v>0</v>
      </c>
      <c r="K153" s="236" t="s">
        <v>178</v>
      </c>
      <c r="L153" s="241"/>
      <c r="M153" s="242" t="s">
        <v>20</v>
      </c>
      <c r="N153" s="243" t="s">
        <v>46</v>
      </c>
      <c r="O153" s="83"/>
      <c r="P153" s="227">
        <f>O153*H153</f>
        <v>0</v>
      </c>
      <c r="Q153" s="227">
        <v>1</v>
      </c>
      <c r="R153" s="227">
        <f>Q153*H153</f>
        <v>6.7720000000000002</v>
      </c>
      <c r="S153" s="227">
        <v>0</v>
      </c>
      <c r="T153" s="228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3" t="s">
        <v>213</v>
      </c>
      <c r="AT153" s="223" t="s">
        <v>244</v>
      </c>
      <c r="AU153" s="223" t="s">
        <v>85</v>
      </c>
      <c r="AY153" s="16" t="s">
        <v>126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6" t="s">
        <v>83</v>
      </c>
      <c r="BK153" s="224">
        <f>ROUND(I153*H153,2)</f>
        <v>0</v>
      </c>
      <c r="BL153" s="16" t="s">
        <v>179</v>
      </c>
      <c r="BM153" s="223" t="s">
        <v>255</v>
      </c>
    </row>
    <row r="154" s="2" customFormat="1" ht="37.8" customHeight="1">
      <c r="A154" s="37"/>
      <c r="B154" s="38"/>
      <c r="C154" s="211" t="s">
        <v>256</v>
      </c>
      <c r="D154" s="211" t="s">
        <v>129</v>
      </c>
      <c r="E154" s="212" t="s">
        <v>257</v>
      </c>
      <c r="F154" s="213" t="s">
        <v>258</v>
      </c>
      <c r="G154" s="214" t="s">
        <v>177</v>
      </c>
      <c r="H154" s="215">
        <v>33.75</v>
      </c>
      <c r="I154" s="216"/>
      <c r="J154" s="217">
        <f>ROUND(I154*H154,2)</f>
        <v>0</v>
      </c>
      <c r="K154" s="213" t="s">
        <v>178</v>
      </c>
      <c r="L154" s="43"/>
      <c r="M154" s="225" t="s">
        <v>20</v>
      </c>
      <c r="N154" s="226" t="s">
        <v>46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3" t="s">
        <v>179</v>
      </c>
      <c r="AT154" s="223" t="s">
        <v>129</v>
      </c>
      <c r="AU154" s="223" t="s">
        <v>85</v>
      </c>
      <c r="AY154" s="16" t="s">
        <v>126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6" t="s">
        <v>83</v>
      </c>
      <c r="BK154" s="224">
        <f>ROUND(I154*H154,2)</f>
        <v>0</v>
      </c>
      <c r="BL154" s="16" t="s">
        <v>179</v>
      </c>
      <c r="BM154" s="223" t="s">
        <v>259</v>
      </c>
    </row>
    <row r="155" s="2" customFormat="1">
      <c r="A155" s="37"/>
      <c r="B155" s="38"/>
      <c r="C155" s="39"/>
      <c r="D155" s="229" t="s">
        <v>181</v>
      </c>
      <c r="E155" s="39"/>
      <c r="F155" s="230" t="s">
        <v>260</v>
      </c>
      <c r="G155" s="39"/>
      <c r="H155" s="39"/>
      <c r="I155" s="231"/>
      <c r="J155" s="39"/>
      <c r="K155" s="39"/>
      <c r="L155" s="43"/>
      <c r="M155" s="232"/>
      <c r="N155" s="233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181</v>
      </c>
      <c r="AU155" s="16" t="s">
        <v>85</v>
      </c>
    </row>
    <row r="156" s="2" customFormat="1" ht="16.5" customHeight="1">
      <c r="A156" s="37"/>
      <c r="B156" s="38"/>
      <c r="C156" s="234" t="s">
        <v>261</v>
      </c>
      <c r="D156" s="234" t="s">
        <v>244</v>
      </c>
      <c r="E156" s="235" t="s">
        <v>262</v>
      </c>
      <c r="F156" s="236" t="s">
        <v>263</v>
      </c>
      <c r="G156" s="237" t="s">
        <v>264</v>
      </c>
      <c r="H156" s="238">
        <v>0.67500000000000004</v>
      </c>
      <c r="I156" s="239"/>
      <c r="J156" s="240">
        <f>ROUND(I156*H156,2)</f>
        <v>0</v>
      </c>
      <c r="K156" s="236" t="s">
        <v>178</v>
      </c>
      <c r="L156" s="241"/>
      <c r="M156" s="242" t="s">
        <v>20</v>
      </c>
      <c r="N156" s="243" t="s">
        <v>46</v>
      </c>
      <c r="O156" s="83"/>
      <c r="P156" s="227">
        <f>O156*H156</f>
        <v>0</v>
      </c>
      <c r="Q156" s="227">
        <v>0.001</v>
      </c>
      <c r="R156" s="227">
        <f>Q156*H156</f>
        <v>0.00067500000000000004</v>
      </c>
      <c r="S156" s="227">
        <v>0</v>
      </c>
      <c r="T156" s="22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213</v>
      </c>
      <c r="AT156" s="223" t="s">
        <v>244</v>
      </c>
      <c r="AU156" s="223" t="s">
        <v>85</v>
      </c>
      <c r="AY156" s="16" t="s">
        <v>126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83</v>
      </c>
      <c r="BK156" s="224">
        <f>ROUND(I156*H156,2)</f>
        <v>0</v>
      </c>
      <c r="BL156" s="16" t="s">
        <v>179</v>
      </c>
      <c r="BM156" s="223" t="s">
        <v>265</v>
      </c>
    </row>
    <row r="157" s="12" customFormat="1" ht="22.8" customHeight="1">
      <c r="A157" s="12"/>
      <c r="B157" s="195"/>
      <c r="C157" s="196"/>
      <c r="D157" s="197" t="s">
        <v>74</v>
      </c>
      <c r="E157" s="209" t="s">
        <v>85</v>
      </c>
      <c r="F157" s="209" t="s">
        <v>266</v>
      </c>
      <c r="G157" s="196"/>
      <c r="H157" s="196"/>
      <c r="I157" s="199"/>
      <c r="J157" s="210">
        <f>BK157</f>
        <v>0</v>
      </c>
      <c r="K157" s="196"/>
      <c r="L157" s="201"/>
      <c r="M157" s="202"/>
      <c r="N157" s="203"/>
      <c r="O157" s="203"/>
      <c r="P157" s="204">
        <f>SUM(P158:P159)</f>
        <v>0</v>
      </c>
      <c r="Q157" s="203"/>
      <c r="R157" s="204">
        <f>SUM(R158:R159)</f>
        <v>0.17496</v>
      </c>
      <c r="S157" s="203"/>
      <c r="T157" s="205">
        <f>SUM(T158:T159)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6" t="s">
        <v>83</v>
      </c>
      <c r="AT157" s="207" t="s">
        <v>74</v>
      </c>
      <c r="AU157" s="207" t="s">
        <v>83</v>
      </c>
      <c r="AY157" s="206" t="s">
        <v>126</v>
      </c>
      <c r="BK157" s="208">
        <f>SUM(BK158:BK159)</f>
        <v>0</v>
      </c>
    </row>
    <row r="158" s="2" customFormat="1" ht="24.15" customHeight="1">
      <c r="A158" s="37"/>
      <c r="B158" s="38"/>
      <c r="C158" s="211" t="s">
        <v>267</v>
      </c>
      <c r="D158" s="211" t="s">
        <v>129</v>
      </c>
      <c r="E158" s="212" t="s">
        <v>268</v>
      </c>
      <c r="F158" s="213" t="s">
        <v>269</v>
      </c>
      <c r="G158" s="214" t="s">
        <v>200</v>
      </c>
      <c r="H158" s="215">
        <v>0.081000000000000003</v>
      </c>
      <c r="I158" s="216"/>
      <c r="J158" s="217">
        <f>ROUND(I158*H158,2)</f>
        <v>0</v>
      </c>
      <c r="K158" s="213" t="s">
        <v>178</v>
      </c>
      <c r="L158" s="43"/>
      <c r="M158" s="225" t="s">
        <v>20</v>
      </c>
      <c r="N158" s="226" t="s">
        <v>46</v>
      </c>
      <c r="O158" s="83"/>
      <c r="P158" s="227">
        <f>O158*H158</f>
        <v>0</v>
      </c>
      <c r="Q158" s="227">
        <v>2.1600000000000001</v>
      </c>
      <c r="R158" s="227">
        <f>Q158*H158</f>
        <v>0.17496</v>
      </c>
      <c r="S158" s="227">
        <v>0</v>
      </c>
      <c r="T158" s="228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3" t="s">
        <v>179</v>
      </c>
      <c r="AT158" s="223" t="s">
        <v>129</v>
      </c>
      <c r="AU158" s="223" t="s">
        <v>85</v>
      </c>
      <c r="AY158" s="16" t="s">
        <v>126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6" t="s">
        <v>83</v>
      </c>
      <c r="BK158" s="224">
        <f>ROUND(I158*H158,2)</f>
        <v>0</v>
      </c>
      <c r="BL158" s="16" t="s">
        <v>179</v>
      </c>
      <c r="BM158" s="223" t="s">
        <v>270</v>
      </c>
    </row>
    <row r="159" s="2" customFormat="1">
      <c r="A159" s="37"/>
      <c r="B159" s="38"/>
      <c r="C159" s="39"/>
      <c r="D159" s="229" t="s">
        <v>181</v>
      </c>
      <c r="E159" s="39"/>
      <c r="F159" s="230" t="s">
        <v>271</v>
      </c>
      <c r="G159" s="39"/>
      <c r="H159" s="39"/>
      <c r="I159" s="231"/>
      <c r="J159" s="39"/>
      <c r="K159" s="39"/>
      <c r="L159" s="43"/>
      <c r="M159" s="232"/>
      <c r="N159" s="233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181</v>
      </c>
      <c r="AU159" s="16" t="s">
        <v>85</v>
      </c>
    </row>
    <row r="160" s="12" customFormat="1" ht="22.8" customHeight="1">
      <c r="A160" s="12"/>
      <c r="B160" s="195"/>
      <c r="C160" s="196"/>
      <c r="D160" s="197" t="s">
        <v>74</v>
      </c>
      <c r="E160" s="209" t="s">
        <v>187</v>
      </c>
      <c r="F160" s="209" t="s">
        <v>272</v>
      </c>
      <c r="G160" s="196"/>
      <c r="H160" s="196"/>
      <c r="I160" s="199"/>
      <c r="J160" s="210">
        <f>BK160</f>
        <v>0</v>
      </c>
      <c r="K160" s="196"/>
      <c r="L160" s="201"/>
      <c r="M160" s="202"/>
      <c r="N160" s="203"/>
      <c r="O160" s="203"/>
      <c r="P160" s="204">
        <f>SUM(P161:P169)</f>
        <v>0</v>
      </c>
      <c r="Q160" s="203"/>
      <c r="R160" s="204">
        <f>SUM(R161:R169)</f>
        <v>1.10359816</v>
      </c>
      <c r="S160" s="203"/>
      <c r="T160" s="205">
        <f>SUM(T161:T169)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6" t="s">
        <v>83</v>
      </c>
      <c r="AT160" s="207" t="s">
        <v>74</v>
      </c>
      <c r="AU160" s="207" t="s">
        <v>83</v>
      </c>
      <c r="AY160" s="206" t="s">
        <v>126</v>
      </c>
      <c r="BK160" s="208">
        <f>SUM(BK161:BK169)</f>
        <v>0</v>
      </c>
    </row>
    <row r="161" s="2" customFormat="1" ht="37.8" customHeight="1">
      <c r="A161" s="37"/>
      <c r="B161" s="38"/>
      <c r="C161" s="211" t="s">
        <v>273</v>
      </c>
      <c r="D161" s="211" t="s">
        <v>129</v>
      </c>
      <c r="E161" s="212" t="s">
        <v>274</v>
      </c>
      <c r="F161" s="213" t="s">
        <v>275</v>
      </c>
      <c r="G161" s="214" t="s">
        <v>177</v>
      </c>
      <c r="H161" s="215">
        <v>2.8559999999999999</v>
      </c>
      <c r="I161" s="216"/>
      <c r="J161" s="217">
        <f>ROUND(I161*H161,2)</f>
        <v>0</v>
      </c>
      <c r="K161" s="213" t="s">
        <v>178</v>
      </c>
      <c r="L161" s="43"/>
      <c r="M161" s="225" t="s">
        <v>20</v>
      </c>
      <c r="N161" s="226" t="s">
        <v>46</v>
      </c>
      <c r="O161" s="83"/>
      <c r="P161" s="227">
        <f>O161*H161</f>
        <v>0</v>
      </c>
      <c r="Q161" s="227">
        <v>0.1774</v>
      </c>
      <c r="R161" s="227">
        <f>Q161*H161</f>
        <v>0.50665439999999995</v>
      </c>
      <c r="S161" s="227">
        <v>0</v>
      </c>
      <c r="T161" s="228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3" t="s">
        <v>179</v>
      </c>
      <c r="AT161" s="223" t="s">
        <v>129</v>
      </c>
      <c r="AU161" s="223" t="s">
        <v>85</v>
      </c>
      <c r="AY161" s="16" t="s">
        <v>126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6" t="s">
        <v>83</v>
      </c>
      <c r="BK161" s="224">
        <f>ROUND(I161*H161,2)</f>
        <v>0</v>
      </c>
      <c r="BL161" s="16" t="s">
        <v>179</v>
      </c>
      <c r="BM161" s="223" t="s">
        <v>276</v>
      </c>
    </row>
    <row r="162" s="2" customFormat="1">
      <c r="A162" s="37"/>
      <c r="B162" s="38"/>
      <c r="C162" s="39"/>
      <c r="D162" s="229" t="s">
        <v>181</v>
      </c>
      <c r="E162" s="39"/>
      <c r="F162" s="230" t="s">
        <v>277</v>
      </c>
      <c r="G162" s="39"/>
      <c r="H162" s="39"/>
      <c r="I162" s="231"/>
      <c r="J162" s="39"/>
      <c r="K162" s="39"/>
      <c r="L162" s="43"/>
      <c r="M162" s="232"/>
      <c r="N162" s="233"/>
      <c r="O162" s="83"/>
      <c r="P162" s="83"/>
      <c r="Q162" s="83"/>
      <c r="R162" s="83"/>
      <c r="S162" s="83"/>
      <c r="T162" s="84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181</v>
      </c>
      <c r="AU162" s="16" t="s">
        <v>85</v>
      </c>
    </row>
    <row r="163" s="2" customFormat="1" ht="24.15" customHeight="1">
      <c r="A163" s="37"/>
      <c r="B163" s="38"/>
      <c r="C163" s="211" t="s">
        <v>7</v>
      </c>
      <c r="D163" s="211" t="s">
        <v>129</v>
      </c>
      <c r="E163" s="212" t="s">
        <v>278</v>
      </c>
      <c r="F163" s="213" t="s">
        <v>279</v>
      </c>
      <c r="G163" s="214" t="s">
        <v>190</v>
      </c>
      <c r="H163" s="215">
        <v>2.3799999999999999</v>
      </c>
      <c r="I163" s="216"/>
      <c r="J163" s="217">
        <f>ROUND(I163*H163,2)</f>
        <v>0</v>
      </c>
      <c r="K163" s="213" t="s">
        <v>178</v>
      </c>
      <c r="L163" s="43"/>
      <c r="M163" s="225" t="s">
        <v>20</v>
      </c>
      <c r="N163" s="226" t="s">
        <v>46</v>
      </c>
      <c r="O163" s="83"/>
      <c r="P163" s="227">
        <f>O163*H163</f>
        <v>0</v>
      </c>
      <c r="Q163" s="227">
        <v>0.0074700000000000001</v>
      </c>
      <c r="R163" s="227">
        <f>Q163*H163</f>
        <v>0.017778599999999999</v>
      </c>
      <c r="S163" s="227">
        <v>0</v>
      </c>
      <c r="T163" s="228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3" t="s">
        <v>179</v>
      </c>
      <c r="AT163" s="223" t="s">
        <v>129</v>
      </c>
      <c r="AU163" s="223" t="s">
        <v>85</v>
      </c>
      <c r="AY163" s="16" t="s">
        <v>126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6" t="s">
        <v>83</v>
      </c>
      <c r="BK163" s="224">
        <f>ROUND(I163*H163,2)</f>
        <v>0</v>
      </c>
      <c r="BL163" s="16" t="s">
        <v>179</v>
      </c>
      <c r="BM163" s="223" t="s">
        <v>280</v>
      </c>
    </row>
    <row r="164" s="2" customFormat="1">
      <c r="A164" s="37"/>
      <c r="B164" s="38"/>
      <c r="C164" s="39"/>
      <c r="D164" s="229" t="s">
        <v>181</v>
      </c>
      <c r="E164" s="39"/>
      <c r="F164" s="230" t="s">
        <v>281</v>
      </c>
      <c r="G164" s="39"/>
      <c r="H164" s="39"/>
      <c r="I164" s="231"/>
      <c r="J164" s="39"/>
      <c r="K164" s="39"/>
      <c r="L164" s="43"/>
      <c r="M164" s="232"/>
      <c r="N164" s="233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181</v>
      </c>
      <c r="AU164" s="16" t="s">
        <v>85</v>
      </c>
    </row>
    <row r="165" s="2" customFormat="1" ht="49.05" customHeight="1">
      <c r="A165" s="37"/>
      <c r="B165" s="38"/>
      <c r="C165" s="211" t="s">
        <v>282</v>
      </c>
      <c r="D165" s="211" t="s">
        <v>129</v>
      </c>
      <c r="E165" s="212" t="s">
        <v>283</v>
      </c>
      <c r="F165" s="213" t="s">
        <v>284</v>
      </c>
      <c r="G165" s="214" t="s">
        <v>177</v>
      </c>
      <c r="H165" s="215">
        <v>0.748</v>
      </c>
      <c r="I165" s="216"/>
      <c r="J165" s="217">
        <f>ROUND(I165*H165,2)</f>
        <v>0</v>
      </c>
      <c r="K165" s="213" t="s">
        <v>178</v>
      </c>
      <c r="L165" s="43"/>
      <c r="M165" s="225" t="s">
        <v>20</v>
      </c>
      <c r="N165" s="226" t="s">
        <v>46</v>
      </c>
      <c r="O165" s="83"/>
      <c r="P165" s="227">
        <f>O165*H165</f>
        <v>0</v>
      </c>
      <c r="Q165" s="227">
        <v>0.063070000000000001</v>
      </c>
      <c r="R165" s="227">
        <f>Q165*H165</f>
        <v>0.047176360000000001</v>
      </c>
      <c r="S165" s="227">
        <v>0</v>
      </c>
      <c r="T165" s="228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3" t="s">
        <v>179</v>
      </c>
      <c r="AT165" s="223" t="s">
        <v>129</v>
      </c>
      <c r="AU165" s="223" t="s">
        <v>85</v>
      </c>
      <c r="AY165" s="16" t="s">
        <v>126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6" t="s">
        <v>83</v>
      </c>
      <c r="BK165" s="224">
        <f>ROUND(I165*H165,2)</f>
        <v>0</v>
      </c>
      <c r="BL165" s="16" t="s">
        <v>179</v>
      </c>
      <c r="BM165" s="223" t="s">
        <v>285</v>
      </c>
    </row>
    <row r="166" s="2" customFormat="1">
      <c r="A166" s="37"/>
      <c r="B166" s="38"/>
      <c r="C166" s="39"/>
      <c r="D166" s="229" t="s">
        <v>181</v>
      </c>
      <c r="E166" s="39"/>
      <c r="F166" s="230" t="s">
        <v>286</v>
      </c>
      <c r="G166" s="39"/>
      <c r="H166" s="39"/>
      <c r="I166" s="231"/>
      <c r="J166" s="39"/>
      <c r="K166" s="39"/>
      <c r="L166" s="43"/>
      <c r="M166" s="232"/>
      <c r="N166" s="233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181</v>
      </c>
      <c r="AU166" s="16" t="s">
        <v>85</v>
      </c>
    </row>
    <row r="167" s="2" customFormat="1" ht="44.25" customHeight="1">
      <c r="A167" s="37"/>
      <c r="B167" s="38"/>
      <c r="C167" s="211" t="s">
        <v>287</v>
      </c>
      <c r="D167" s="211" t="s">
        <v>129</v>
      </c>
      <c r="E167" s="212" t="s">
        <v>288</v>
      </c>
      <c r="F167" s="213" t="s">
        <v>289</v>
      </c>
      <c r="G167" s="214" t="s">
        <v>177</v>
      </c>
      <c r="H167" s="215">
        <v>2.04</v>
      </c>
      <c r="I167" s="216"/>
      <c r="J167" s="217">
        <f>ROUND(I167*H167,2)</f>
        <v>0</v>
      </c>
      <c r="K167" s="213" t="s">
        <v>20</v>
      </c>
      <c r="L167" s="43"/>
      <c r="M167" s="225" t="s">
        <v>20</v>
      </c>
      <c r="N167" s="226" t="s">
        <v>46</v>
      </c>
      <c r="O167" s="83"/>
      <c r="P167" s="227">
        <f>O167*H167</f>
        <v>0</v>
      </c>
      <c r="Q167" s="227">
        <v>0.064519999999999994</v>
      </c>
      <c r="R167" s="227">
        <f>Q167*H167</f>
        <v>0.13162079999999998</v>
      </c>
      <c r="S167" s="227">
        <v>0</v>
      </c>
      <c r="T167" s="228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3" t="s">
        <v>179</v>
      </c>
      <c r="AT167" s="223" t="s">
        <v>129</v>
      </c>
      <c r="AU167" s="223" t="s">
        <v>85</v>
      </c>
      <c r="AY167" s="16" t="s">
        <v>126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6" t="s">
        <v>83</v>
      </c>
      <c r="BK167" s="224">
        <f>ROUND(I167*H167,2)</f>
        <v>0</v>
      </c>
      <c r="BL167" s="16" t="s">
        <v>179</v>
      </c>
      <c r="BM167" s="223" t="s">
        <v>290</v>
      </c>
    </row>
    <row r="168" s="2" customFormat="1" ht="37.8" customHeight="1">
      <c r="A168" s="37"/>
      <c r="B168" s="38"/>
      <c r="C168" s="211" t="s">
        <v>291</v>
      </c>
      <c r="D168" s="211" t="s">
        <v>129</v>
      </c>
      <c r="E168" s="212" t="s">
        <v>292</v>
      </c>
      <c r="F168" s="213" t="s">
        <v>293</v>
      </c>
      <c r="G168" s="214" t="s">
        <v>177</v>
      </c>
      <c r="H168" s="215">
        <v>4.7999999999999998</v>
      </c>
      <c r="I168" s="216"/>
      <c r="J168" s="217">
        <f>ROUND(I168*H168,2)</f>
        <v>0</v>
      </c>
      <c r="K168" s="213" t="s">
        <v>178</v>
      </c>
      <c r="L168" s="43"/>
      <c r="M168" s="225" t="s">
        <v>20</v>
      </c>
      <c r="N168" s="226" t="s">
        <v>46</v>
      </c>
      <c r="O168" s="83"/>
      <c r="P168" s="227">
        <f>O168*H168</f>
        <v>0</v>
      </c>
      <c r="Q168" s="227">
        <v>0.083409999999999998</v>
      </c>
      <c r="R168" s="227">
        <f>Q168*H168</f>
        <v>0.400368</v>
      </c>
      <c r="S168" s="227">
        <v>0</v>
      </c>
      <c r="T168" s="228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3" t="s">
        <v>179</v>
      </c>
      <c r="AT168" s="223" t="s">
        <v>129</v>
      </c>
      <c r="AU168" s="223" t="s">
        <v>85</v>
      </c>
      <c r="AY168" s="16" t="s">
        <v>126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6" t="s">
        <v>83</v>
      </c>
      <c r="BK168" s="224">
        <f>ROUND(I168*H168,2)</f>
        <v>0</v>
      </c>
      <c r="BL168" s="16" t="s">
        <v>179</v>
      </c>
      <c r="BM168" s="223" t="s">
        <v>294</v>
      </c>
    </row>
    <row r="169" s="2" customFormat="1">
      <c r="A169" s="37"/>
      <c r="B169" s="38"/>
      <c r="C169" s="39"/>
      <c r="D169" s="229" t="s">
        <v>181</v>
      </c>
      <c r="E169" s="39"/>
      <c r="F169" s="230" t="s">
        <v>295</v>
      </c>
      <c r="G169" s="39"/>
      <c r="H169" s="39"/>
      <c r="I169" s="231"/>
      <c r="J169" s="39"/>
      <c r="K169" s="39"/>
      <c r="L169" s="43"/>
      <c r="M169" s="232"/>
      <c r="N169" s="233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181</v>
      </c>
      <c r="AU169" s="16" t="s">
        <v>85</v>
      </c>
    </row>
    <row r="170" s="12" customFormat="1" ht="22.8" customHeight="1">
      <c r="A170" s="12"/>
      <c r="B170" s="195"/>
      <c r="C170" s="196"/>
      <c r="D170" s="197" t="s">
        <v>74</v>
      </c>
      <c r="E170" s="209" t="s">
        <v>179</v>
      </c>
      <c r="F170" s="209" t="s">
        <v>296</v>
      </c>
      <c r="G170" s="196"/>
      <c r="H170" s="196"/>
      <c r="I170" s="199"/>
      <c r="J170" s="210">
        <f>BK170</f>
        <v>0</v>
      </c>
      <c r="K170" s="196"/>
      <c r="L170" s="201"/>
      <c r="M170" s="202"/>
      <c r="N170" s="203"/>
      <c r="O170" s="203"/>
      <c r="P170" s="204">
        <f>SUM(P171:P172)</f>
        <v>0</v>
      </c>
      <c r="Q170" s="203"/>
      <c r="R170" s="204">
        <f>SUM(R171:R172)</f>
        <v>0</v>
      </c>
      <c r="S170" s="203"/>
      <c r="T170" s="205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6" t="s">
        <v>83</v>
      </c>
      <c r="AT170" s="207" t="s">
        <v>74</v>
      </c>
      <c r="AU170" s="207" t="s">
        <v>83</v>
      </c>
      <c r="AY170" s="206" t="s">
        <v>126</v>
      </c>
      <c r="BK170" s="208">
        <f>SUM(BK171:BK172)</f>
        <v>0</v>
      </c>
    </row>
    <row r="171" s="2" customFormat="1" ht="33" customHeight="1">
      <c r="A171" s="37"/>
      <c r="B171" s="38"/>
      <c r="C171" s="211" t="s">
        <v>297</v>
      </c>
      <c r="D171" s="211" t="s">
        <v>129</v>
      </c>
      <c r="E171" s="212" t="s">
        <v>298</v>
      </c>
      <c r="F171" s="213" t="s">
        <v>299</v>
      </c>
      <c r="G171" s="214" t="s">
        <v>200</v>
      </c>
      <c r="H171" s="215">
        <v>0.96799999999999997</v>
      </c>
      <c r="I171" s="216"/>
      <c r="J171" s="217">
        <f>ROUND(I171*H171,2)</f>
        <v>0</v>
      </c>
      <c r="K171" s="213" t="s">
        <v>178</v>
      </c>
      <c r="L171" s="43"/>
      <c r="M171" s="225" t="s">
        <v>20</v>
      </c>
      <c r="N171" s="226" t="s">
        <v>46</v>
      </c>
      <c r="O171" s="83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3" t="s">
        <v>179</v>
      </c>
      <c r="AT171" s="223" t="s">
        <v>129</v>
      </c>
      <c r="AU171" s="223" t="s">
        <v>85</v>
      </c>
      <c r="AY171" s="16" t="s">
        <v>126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6" t="s">
        <v>83</v>
      </c>
      <c r="BK171" s="224">
        <f>ROUND(I171*H171,2)</f>
        <v>0</v>
      </c>
      <c r="BL171" s="16" t="s">
        <v>179</v>
      </c>
      <c r="BM171" s="223" t="s">
        <v>300</v>
      </c>
    </row>
    <row r="172" s="2" customFormat="1">
      <c r="A172" s="37"/>
      <c r="B172" s="38"/>
      <c r="C172" s="39"/>
      <c r="D172" s="229" t="s">
        <v>181</v>
      </c>
      <c r="E172" s="39"/>
      <c r="F172" s="230" t="s">
        <v>301</v>
      </c>
      <c r="G172" s="39"/>
      <c r="H172" s="39"/>
      <c r="I172" s="231"/>
      <c r="J172" s="39"/>
      <c r="K172" s="39"/>
      <c r="L172" s="43"/>
      <c r="M172" s="232"/>
      <c r="N172" s="233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181</v>
      </c>
      <c r="AU172" s="16" t="s">
        <v>85</v>
      </c>
    </row>
    <row r="173" s="12" customFormat="1" ht="22.8" customHeight="1">
      <c r="A173" s="12"/>
      <c r="B173" s="195"/>
      <c r="C173" s="196"/>
      <c r="D173" s="197" t="s">
        <v>74</v>
      </c>
      <c r="E173" s="209" t="s">
        <v>197</v>
      </c>
      <c r="F173" s="209" t="s">
        <v>302</v>
      </c>
      <c r="G173" s="196"/>
      <c r="H173" s="196"/>
      <c r="I173" s="199"/>
      <c r="J173" s="210">
        <f>BK173</f>
        <v>0</v>
      </c>
      <c r="K173" s="196"/>
      <c r="L173" s="201"/>
      <c r="M173" s="202"/>
      <c r="N173" s="203"/>
      <c r="O173" s="203"/>
      <c r="P173" s="204">
        <f>SUM(P174:P175)</f>
        <v>0</v>
      </c>
      <c r="Q173" s="203"/>
      <c r="R173" s="204">
        <f>SUM(R174:R175)</f>
        <v>0.20200000000000001</v>
      </c>
      <c r="S173" s="203"/>
      <c r="T173" s="205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06" t="s">
        <v>83</v>
      </c>
      <c r="AT173" s="207" t="s">
        <v>74</v>
      </c>
      <c r="AU173" s="207" t="s">
        <v>83</v>
      </c>
      <c r="AY173" s="206" t="s">
        <v>126</v>
      </c>
      <c r="BK173" s="208">
        <f>SUM(BK174:BK175)</f>
        <v>0</v>
      </c>
    </row>
    <row r="174" s="2" customFormat="1" ht="66.75" customHeight="1">
      <c r="A174" s="37"/>
      <c r="B174" s="38"/>
      <c r="C174" s="211" t="s">
        <v>303</v>
      </c>
      <c r="D174" s="211" t="s">
        <v>129</v>
      </c>
      <c r="E174" s="212" t="s">
        <v>304</v>
      </c>
      <c r="F174" s="213" t="s">
        <v>305</v>
      </c>
      <c r="G174" s="214" t="s">
        <v>177</v>
      </c>
      <c r="H174" s="215">
        <v>2</v>
      </c>
      <c r="I174" s="216"/>
      <c r="J174" s="217">
        <f>ROUND(I174*H174,2)</f>
        <v>0</v>
      </c>
      <c r="K174" s="213" t="s">
        <v>178</v>
      </c>
      <c r="L174" s="43"/>
      <c r="M174" s="225" t="s">
        <v>20</v>
      </c>
      <c r="N174" s="226" t="s">
        <v>46</v>
      </c>
      <c r="O174" s="83"/>
      <c r="P174" s="227">
        <f>O174*H174</f>
        <v>0</v>
      </c>
      <c r="Q174" s="227">
        <v>0.10100000000000001</v>
      </c>
      <c r="R174" s="227">
        <f>Q174*H174</f>
        <v>0.20200000000000001</v>
      </c>
      <c r="S174" s="227">
        <v>0</v>
      </c>
      <c r="T174" s="22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3" t="s">
        <v>179</v>
      </c>
      <c r="AT174" s="223" t="s">
        <v>129</v>
      </c>
      <c r="AU174" s="223" t="s">
        <v>85</v>
      </c>
      <c r="AY174" s="16" t="s">
        <v>126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6" t="s">
        <v>83</v>
      </c>
      <c r="BK174" s="224">
        <f>ROUND(I174*H174,2)</f>
        <v>0</v>
      </c>
      <c r="BL174" s="16" t="s">
        <v>179</v>
      </c>
      <c r="BM174" s="223" t="s">
        <v>306</v>
      </c>
    </row>
    <row r="175" s="2" customFormat="1">
      <c r="A175" s="37"/>
      <c r="B175" s="38"/>
      <c r="C175" s="39"/>
      <c r="D175" s="229" t="s">
        <v>181</v>
      </c>
      <c r="E175" s="39"/>
      <c r="F175" s="230" t="s">
        <v>307</v>
      </c>
      <c r="G175" s="39"/>
      <c r="H175" s="39"/>
      <c r="I175" s="231"/>
      <c r="J175" s="39"/>
      <c r="K175" s="39"/>
      <c r="L175" s="43"/>
      <c r="M175" s="232"/>
      <c r="N175" s="233"/>
      <c r="O175" s="83"/>
      <c r="P175" s="83"/>
      <c r="Q175" s="83"/>
      <c r="R175" s="83"/>
      <c r="S175" s="83"/>
      <c r="T175" s="84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181</v>
      </c>
      <c r="AU175" s="16" t="s">
        <v>85</v>
      </c>
    </row>
    <row r="176" s="12" customFormat="1" ht="22.8" customHeight="1">
      <c r="A176" s="12"/>
      <c r="B176" s="195"/>
      <c r="C176" s="196"/>
      <c r="D176" s="197" t="s">
        <v>74</v>
      </c>
      <c r="E176" s="209" t="s">
        <v>203</v>
      </c>
      <c r="F176" s="209" t="s">
        <v>308</v>
      </c>
      <c r="G176" s="196"/>
      <c r="H176" s="196"/>
      <c r="I176" s="199"/>
      <c r="J176" s="210">
        <f>BK176</f>
        <v>0</v>
      </c>
      <c r="K176" s="196"/>
      <c r="L176" s="201"/>
      <c r="M176" s="202"/>
      <c r="N176" s="203"/>
      <c r="O176" s="203"/>
      <c r="P176" s="204">
        <f>SUM(P177:P198)</f>
        <v>0</v>
      </c>
      <c r="Q176" s="203"/>
      <c r="R176" s="204">
        <f>SUM(R177:R198)</f>
        <v>4.4888102100000005</v>
      </c>
      <c r="S176" s="203"/>
      <c r="T176" s="205">
        <f>SUM(T177:T198)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6" t="s">
        <v>83</v>
      </c>
      <c r="AT176" s="207" t="s">
        <v>74</v>
      </c>
      <c r="AU176" s="207" t="s">
        <v>83</v>
      </c>
      <c r="AY176" s="206" t="s">
        <v>126</v>
      </c>
      <c r="BK176" s="208">
        <f>SUM(BK177:BK198)</f>
        <v>0</v>
      </c>
    </row>
    <row r="177" s="2" customFormat="1" ht="24.15" customHeight="1">
      <c r="A177" s="37"/>
      <c r="B177" s="38"/>
      <c r="C177" s="211" t="s">
        <v>309</v>
      </c>
      <c r="D177" s="211" t="s">
        <v>129</v>
      </c>
      <c r="E177" s="212" t="s">
        <v>310</v>
      </c>
      <c r="F177" s="213" t="s">
        <v>311</v>
      </c>
      <c r="G177" s="214" t="s">
        <v>177</v>
      </c>
      <c r="H177" s="215">
        <v>14.525</v>
      </c>
      <c r="I177" s="216"/>
      <c r="J177" s="217">
        <f>ROUND(I177*H177,2)</f>
        <v>0</v>
      </c>
      <c r="K177" s="213" t="s">
        <v>178</v>
      </c>
      <c r="L177" s="43"/>
      <c r="M177" s="225" t="s">
        <v>20</v>
      </c>
      <c r="N177" s="226" t="s">
        <v>46</v>
      </c>
      <c r="O177" s="83"/>
      <c r="P177" s="227">
        <f>O177*H177</f>
        <v>0</v>
      </c>
      <c r="Q177" s="227">
        <v>0.00025999999999999998</v>
      </c>
      <c r="R177" s="227">
        <f>Q177*H177</f>
        <v>0.0037764999999999999</v>
      </c>
      <c r="S177" s="227">
        <v>0</v>
      </c>
      <c r="T177" s="22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3" t="s">
        <v>179</v>
      </c>
      <c r="AT177" s="223" t="s">
        <v>129</v>
      </c>
      <c r="AU177" s="223" t="s">
        <v>85</v>
      </c>
      <c r="AY177" s="16" t="s">
        <v>126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6" t="s">
        <v>83</v>
      </c>
      <c r="BK177" s="224">
        <f>ROUND(I177*H177,2)</f>
        <v>0</v>
      </c>
      <c r="BL177" s="16" t="s">
        <v>179</v>
      </c>
      <c r="BM177" s="223" t="s">
        <v>312</v>
      </c>
    </row>
    <row r="178" s="2" customFormat="1">
      <c r="A178" s="37"/>
      <c r="B178" s="38"/>
      <c r="C178" s="39"/>
      <c r="D178" s="229" t="s">
        <v>181</v>
      </c>
      <c r="E178" s="39"/>
      <c r="F178" s="230" t="s">
        <v>313</v>
      </c>
      <c r="G178" s="39"/>
      <c r="H178" s="39"/>
      <c r="I178" s="231"/>
      <c r="J178" s="39"/>
      <c r="K178" s="39"/>
      <c r="L178" s="43"/>
      <c r="M178" s="232"/>
      <c r="N178" s="233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181</v>
      </c>
      <c r="AU178" s="16" t="s">
        <v>85</v>
      </c>
    </row>
    <row r="179" s="2" customFormat="1" ht="24.15" customHeight="1">
      <c r="A179" s="37"/>
      <c r="B179" s="38"/>
      <c r="C179" s="211" t="s">
        <v>314</v>
      </c>
      <c r="D179" s="211" t="s">
        <v>129</v>
      </c>
      <c r="E179" s="212" t="s">
        <v>315</v>
      </c>
      <c r="F179" s="213" t="s">
        <v>316</v>
      </c>
      <c r="G179" s="214" t="s">
        <v>177</v>
      </c>
      <c r="H179" s="215">
        <v>14.525</v>
      </c>
      <c r="I179" s="216"/>
      <c r="J179" s="217">
        <f>ROUND(I179*H179,2)</f>
        <v>0</v>
      </c>
      <c r="K179" s="213" t="s">
        <v>178</v>
      </c>
      <c r="L179" s="43"/>
      <c r="M179" s="225" t="s">
        <v>20</v>
      </c>
      <c r="N179" s="226" t="s">
        <v>46</v>
      </c>
      <c r="O179" s="83"/>
      <c r="P179" s="227">
        <f>O179*H179</f>
        <v>0</v>
      </c>
      <c r="Q179" s="227">
        <v>0.0040000000000000001</v>
      </c>
      <c r="R179" s="227">
        <f>Q179*H179</f>
        <v>0.058100000000000006</v>
      </c>
      <c r="S179" s="227">
        <v>0</v>
      </c>
      <c r="T179" s="228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3" t="s">
        <v>179</v>
      </c>
      <c r="AT179" s="223" t="s">
        <v>129</v>
      </c>
      <c r="AU179" s="223" t="s">
        <v>85</v>
      </c>
      <c r="AY179" s="16" t="s">
        <v>126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6" t="s">
        <v>83</v>
      </c>
      <c r="BK179" s="224">
        <f>ROUND(I179*H179,2)</f>
        <v>0</v>
      </c>
      <c r="BL179" s="16" t="s">
        <v>179</v>
      </c>
      <c r="BM179" s="223" t="s">
        <v>317</v>
      </c>
    </row>
    <row r="180" s="2" customFormat="1">
      <c r="A180" s="37"/>
      <c r="B180" s="38"/>
      <c r="C180" s="39"/>
      <c r="D180" s="229" t="s">
        <v>181</v>
      </c>
      <c r="E180" s="39"/>
      <c r="F180" s="230" t="s">
        <v>318</v>
      </c>
      <c r="G180" s="39"/>
      <c r="H180" s="39"/>
      <c r="I180" s="231"/>
      <c r="J180" s="39"/>
      <c r="K180" s="39"/>
      <c r="L180" s="43"/>
      <c r="M180" s="232"/>
      <c r="N180" s="233"/>
      <c r="O180" s="83"/>
      <c r="P180" s="83"/>
      <c r="Q180" s="83"/>
      <c r="R180" s="83"/>
      <c r="S180" s="83"/>
      <c r="T180" s="84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181</v>
      </c>
      <c r="AU180" s="16" t="s">
        <v>85</v>
      </c>
    </row>
    <row r="181" s="2" customFormat="1" ht="24.15" customHeight="1">
      <c r="A181" s="37"/>
      <c r="B181" s="38"/>
      <c r="C181" s="211" t="s">
        <v>319</v>
      </c>
      <c r="D181" s="211" t="s">
        <v>129</v>
      </c>
      <c r="E181" s="212" t="s">
        <v>320</v>
      </c>
      <c r="F181" s="213" t="s">
        <v>321</v>
      </c>
      <c r="G181" s="214" t="s">
        <v>177</v>
      </c>
      <c r="H181" s="215">
        <v>3.7679999999999998</v>
      </c>
      <c r="I181" s="216"/>
      <c r="J181" s="217">
        <f>ROUND(I181*H181,2)</f>
        <v>0</v>
      </c>
      <c r="K181" s="213" t="s">
        <v>178</v>
      </c>
      <c r="L181" s="43"/>
      <c r="M181" s="225" t="s">
        <v>20</v>
      </c>
      <c r="N181" s="226" t="s">
        <v>46</v>
      </c>
      <c r="O181" s="83"/>
      <c r="P181" s="227">
        <f>O181*H181</f>
        <v>0</v>
      </c>
      <c r="Q181" s="227">
        <v>0.037999999999999999</v>
      </c>
      <c r="R181" s="227">
        <f>Q181*H181</f>
        <v>0.14318399999999998</v>
      </c>
      <c r="S181" s="227">
        <v>0</v>
      </c>
      <c r="T181" s="228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3" t="s">
        <v>179</v>
      </c>
      <c r="AT181" s="223" t="s">
        <v>129</v>
      </c>
      <c r="AU181" s="223" t="s">
        <v>85</v>
      </c>
      <c r="AY181" s="16" t="s">
        <v>126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6" t="s">
        <v>83</v>
      </c>
      <c r="BK181" s="224">
        <f>ROUND(I181*H181,2)</f>
        <v>0</v>
      </c>
      <c r="BL181" s="16" t="s">
        <v>179</v>
      </c>
      <c r="BM181" s="223" t="s">
        <v>322</v>
      </c>
    </row>
    <row r="182" s="2" customFormat="1">
      <c r="A182" s="37"/>
      <c r="B182" s="38"/>
      <c r="C182" s="39"/>
      <c r="D182" s="229" t="s">
        <v>181</v>
      </c>
      <c r="E182" s="39"/>
      <c r="F182" s="230" t="s">
        <v>323</v>
      </c>
      <c r="G182" s="39"/>
      <c r="H182" s="39"/>
      <c r="I182" s="231"/>
      <c r="J182" s="39"/>
      <c r="K182" s="39"/>
      <c r="L182" s="43"/>
      <c r="M182" s="232"/>
      <c r="N182" s="233"/>
      <c r="O182" s="83"/>
      <c r="P182" s="83"/>
      <c r="Q182" s="83"/>
      <c r="R182" s="83"/>
      <c r="S182" s="83"/>
      <c r="T182" s="84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181</v>
      </c>
      <c r="AU182" s="16" t="s">
        <v>85</v>
      </c>
    </row>
    <row r="183" s="2" customFormat="1" ht="33" customHeight="1">
      <c r="A183" s="37"/>
      <c r="B183" s="38"/>
      <c r="C183" s="211" t="s">
        <v>324</v>
      </c>
      <c r="D183" s="211" t="s">
        <v>129</v>
      </c>
      <c r="E183" s="212" t="s">
        <v>325</v>
      </c>
      <c r="F183" s="213" t="s">
        <v>326</v>
      </c>
      <c r="G183" s="214" t="s">
        <v>327</v>
      </c>
      <c r="H183" s="215">
        <v>2</v>
      </c>
      <c r="I183" s="216"/>
      <c r="J183" s="217">
        <f>ROUND(I183*H183,2)</f>
        <v>0</v>
      </c>
      <c r="K183" s="213" t="s">
        <v>178</v>
      </c>
      <c r="L183" s="43"/>
      <c r="M183" s="225" t="s">
        <v>20</v>
      </c>
      <c r="N183" s="226" t="s">
        <v>46</v>
      </c>
      <c r="O183" s="83"/>
      <c r="P183" s="227">
        <f>O183*H183</f>
        <v>0</v>
      </c>
      <c r="Q183" s="227">
        <v>0.037999999999999999</v>
      </c>
      <c r="R183" s="227">
        <f>Q183*H183</f>
        <v>0.075999999999999998</v>
      </c>
      <c r="S183" s="227">
        <v>0</v>
      </c>
      <c r="T183" s="228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3" t="s">
        <v>179</v>
      </c>
      <c r="AT183" s="223" t="s">
        <v>129</v>
      </c>
      <c r="AU183" s="223" t="s">
        <v>85</v>
      </c>
      <c r="AY183" s="16" t="s">
        <v>126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6" t="s">
        <v>83</v>
      </c>
      <c r="BK183" s="224">
        <f>ROUND(I183*H183,2)</f>
        <v>0</v>
      </c>
      <c r="BL183" s="16" t="s">
        <v>179</v>
      </c>
      <c r="BM183" s="223" t="s">
        <v>328</v>
      </c>
    </row>
    <row r="184" s="2" customFormat="1">
      <c r="A184" s="37"/>
      <c r="B184" s="38"/>
      <c r="C184" s="39"/>
      <c r="D184" s="229" t="s">
        <v>181</v>
      </c>
      <c r="E184" s="39"/>
      <c r="F184" s="230" t="s">
        <v>329</v>
      </c>
      <c r="G184" s="39"/>
      <c r="H184" s="39"/>
      <c r="I184" s="231"/>
      <c r="J184" s="39"/>
      <c r="K184" s="39"/>
      <c r="L184" s="43"/>
      <c r="M184" s="232"/>
      <c r="N184" s="233"/>
      <c r="O184" s="83"/>
      <c r="P184" s="83"/>
      <c r="Q184" s="83"/>
      <c r="R184" s="83"/>
      <c r="S184" s="83"/>
      <c r="T184" s="84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181</v>
      </c>
      <c r="AU184" s="16" t="s">
        <v>85</v>
      </c>
    </row>
    <row r="185" s="2" customFormat="1" ht="37.8" customHeight="1">
      <c r="A185" s="37"/>
      <c r="B185" s="38"/>
      <c r="C185" s="211" t="s">
        <v>330</v>
      </c>
      <c r="D185" s="211" t="s">
        <v>129</v>
      </c>
      <c r="E185" s="212" t="s">
        <v>331</v>
      </c>
      <c r="F185" s="213" t="s">
        <v>332</v>
      </c>
      <c r="G185" s="214" t="s">
        <v>327</v>
      </c>
      <c r="H185" s="215">
        <v>2</v>
      </c>
      <c r="I185" s="216"/>
      <c r="J185" s="217">
        <f>ROUND(I185*H185,2)</f>
        <v>0</v>
      </c>
      <c r="K185" s="213" t="s">
        <v>178</v>
      </c>
      <c r="L185" s="43"/>
      <c r="M185" s="225" t="s">
        <v>20</v>
      </c>
      <c r="N185" s="226" t="s">
        <v>46</v>
      </c>
      <c r="O185" s="83"/>
      <c r="P185" s="227">
        <f>O185*H185</f>
        <v>0</v>
      </c>
      <c r="Q185" s="227">
        <v>0.040599999999999997</v>
      </c>
      <c r="R185" s="227">
        <f>Q185*H185</f>
        <v>0.081199999999999994</v>
      </c>
      <c r="S185" s="227">
        <v>0</v>
      </c>
      <c r="T185" s="228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3" t="s">
        <v>179</v>
      </c>
      <c r="AT185" s="223" t="s">
        <v>129</v>
      </c>
      <c r="AU185" s="223" t="s">
        <v>85</v>
      </c>
      <c r="AY185" s="16" t="s">
        <v>126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6" t="s">
        <v>83</v>
      </c>
      <c r="BK185" s="224">
        <f>ROUND(I185*H185,2)</f>
        <v>0</v>
      </c>
      <c r="BL185" s="16" t="s">
        <v>179</v>
      </c>
      <c r="BM185" s="223" t="s">
        <v>333</v>
      </c>
    </row>
    <row r="186" s="2" customFormat="1">
      <c r="A186" s="37"/>
      <c r="B186" s="38"/>
      <c r="C186" s="39"/>
      <c r="D186" s="229" t="s">
        <v>181</v>
      </c>
      <c r="E186" s="39"/>
      <c r="F186" s="230" t="s">
        <v>334</v>
      </c>
      <c r="G186" s="39"/>
      <c r="H186" s="39"/>
      <c r="I186" s="231"/>
      <c r="J186" s="39"/>
      <c r="K186" s="39"/>
      <c r="L186" s="43"/>
      <c r="M186" s="232"/>
      <c r="N186" s="233"/>
      <c r="O186" s="83"/>
      <c r="P186" s="83"/>
      <c r="Q186" s="83"/>
      <c r="R186" s="83"/>
      <c r="S186" s="83"/>
      <c r="T186" s="84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181</v>
      </c>
      <c r="AU186" s="16" t="s">
        <v>85</v>
      </c>
    </row>
    <row r="187" s="2" customFormat="1" ht="16.5" customHeight="1">
      <c r="A187" s="37"/>
      <c r="B187" s="38"/>
      <c r="C187" s="211" t="s">
        <v>335</v>
      </c>
      <c r="D187" s="211" t="s">
        <v>129</v>
      </c>
      <c r="E187" s="212" t="s">
        <v>336</v>
      </c>
      <c r="F187" s="213" t="s">
        <v>337</v>
      </c>
      <c r="G187" s="214" t="s">
        <v>177</v>
      </c>
      <c r="H187" s="215">
        <v>0.81000000000000005</v>
      </c>
      <c r="I187" s="216"/>
      <c r="J187" s="217">
        <f>ROUND(I187*H187,2)</f>
        <v>0</v>
      </c>
      <c r="K187" s="213" t="s">
        <v>178</v>
      </c>
      <c r="L187" s="43"/>
      <c r="M187" s="225" t="s">
        <v>20</v>
      </c>
      <c r="N187" s="226" t="s">
        <v>46</v>
      </c>
      <c r="O187" s="83"/>
      <c r="P187" s="227">
        <f>O187*H187</f>
        <v>0</v>
      </c>
      <c r="Q187" s="227">
        <v>0.029600000000000001</v>
      </c>
      <c r="R187" s="227">
        <f>Q187*H187</f>
        <v>0.023976000000000004</v>
      </c>
      <c r="S187" s="227">
        <v>0</v>
      </c>
      <c r="T187" s="22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3" t="s">
        <v>179</v>
      </c>
      <c r="AT187" s="223" t="s">
        <v>129</v>
      </c>
      <c r="AU187" s="223" t="s">
        <v>85</v>
      </c>
      <c r="AY187" s="16" t="s">
        <v>126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6" t="s">
        <v>83</v>
      </c>
      <c r="BK187" s="224">
        <f>ROUND(I187*H187,2)</f>
        <v>0</v>
      </c>
      <c r="BL187" s="16" t="s">
        <v>179</v>
      </c>
      <c r="BM187" s="223" t="s">
        <v>338</v>
      </c>
    </row>
    <row r="188" s="2" customFormat="1">
      <c r="A188" s="37"/>
      <c r="B188" s="38"/>
      <c r="C188" s="39"/>
      <c r="D188" s="229" t="s">
        <v>181</v>
      </c>
      <c r="E188" s="39"/>
      <c r="F188" s="230" t="s">
        <v>339</v>
      </c>
      <c r="G188" s="39"/>
      <c r="H188" s="39"/>
      <c r="I188" s="231"/>
      <c r="J188" s="39"/>
      <c r="K188" s="39"/>
      <c r="L188" s="43"/>
      <c r="M188" s="232"/>
      <c r="N188" s="233"/>
      <c r="O188" s="83"/>
      <c r="P188" s="83"/>
      <c r="Q188" s="83"/>
      <c r="R188" s="83"/>
      <c r="S188" s="83"/>
      <c r="T188" s="84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181</v>
      </c>
      <c r="AU188" s="16" t="s">
        <v>85</v>
      </c>
    </row>
    <row r="189" s="2" customFormat="1" ht="33" customHeight="1">
      <c r="A189" s="37"/>
      <c r="B189" s="38"/>
      <c r="C189" s="211" t="s">
        <v>340</v>
      </c>
      <c r="D189" s="211" t="s">
        <v>129</v>
      </c>
      <c r="E189" s="212" t="s">
        <v>341</v>
      </c>
      <c r="F189" s="213" t="s">
        <v>342</v>
      </c>
      <c r="G189" s="214" t="s">
        <v>177</v>
      </c>
      <c r="H189" s="215">
        <v>14.525</v>
      </c>
      <c r="I189" s="216"/>
      <c r="J189" s="217">
        <f>ROUND(I189*H189,2)</f>
        <v>0</v>
      </c>
      <c r="K189" s="213" t="s">
        <v>178</v>
      </c>
      <c r="L189" s="43"/>
      <c r="M189" s="225" t="s">
        <v>20</v>
      </c>
      <c r="N189" s="226" t="s">
        <v>46</v>
      </c>
      <c r="O189" s="83"/>
      <c r="P189" s="227">
        <f>O189*H189</f>
        <v>0</v>
      </c>
      <c r="Q189" s="227">
        <v>0.0043800000000000002</v>
      </c>
      <c r="R189" s="227">
        <f>Q189*H189</f>
        <v>0.063619500000000009</v>
      </c>
      <c r="S189" s="227">
        <v>0</v>
      </c>
      <c r="T189" s="228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3" t="s">
        <v>179</v>
      </c>
      <c r="AT189" s="223" t="s">
        <v>129</v>
      </c>
      <c r="AU189" s="223" t="s">
        <v>85</v>
      </c>
      <c r="AY189" s="16" t="s">
        <v>126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6" t="s">
        <v>83</v>
      </c>
      <c r="BK189" s="224">
        <f>ROUND(I189*H189,2)</f>
        <v>0</v>
      </c>
      <c r="BL189" s="16" t="s">
        <v>179</v>
      </c>
      <c r="BM189" s="223" t="s">
        <v>343</v>
      </c>
    </row>
    <row r="190" s="2" customFormat="1">
      <c r="A190" s="37"/>
      <c r="B190" s="38"/>
      <c r="C190" s="39"/>
      <c r="D190" s="229" t="s">
        <v>181</v>
      </c>
      <c r="E190" s="39"/>
      <c r="F190" s="230" t="s">
        <v>344</v>
      </c>
      <c r="G190" s="39"/>
      <c r="H190" s="39"/>
      <c r="I190" s="231"/>
      <c r="J190" s="39"/>
      <c r="K190" s="39"/>
      <c r="L190" s="43"/>
      <c r="M190" s="232"/>
      <c r="N190" s="233"/>
      <c r="O190" s="83"/>
      <c r="P190" s="83"/>
      <c r="Q190" s="83"/>
      <c r="R190" s="83"/>
      <c r="S190" s="83"/>
      <c r="T190" s="84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181</v>
      </c>
      <c r="AU190" s="16" t="s">
        <v>85</v>
      </c>
    </row>
    <row r="191" s="2" customFormat="1" ht="37.8" customHeight="1">
      <c r="A191" s="37"/>
      <c r="B191" s="38"/>
      <c r="C191" s="211" t="s">
        <v>345</v>
      </c>
      <c r="D191" s="211" t="s">
        <v>129</v>
      </c>
      <c r="E191" s="212" t="s">
        <v>346</v>
      </c>
      <c r="F191" s="213" t="s">
        <v>347</v>
      </c>
      <c r="G191" s="214" t="s">
        <v>200</v>
      </c>
      <c r="H191" s="215">
        <v>0.66500000000000004</v>
      </c>
      <c r="I191" s="216"/>
      <c r="J191" s="217">
        <f>ROUND(I191*H191,2)</f>
        <v>0</v>
      </c>
      <c r="K191" s="213" t="s">
        <v>348</v>
      </c>
      <c r="L191" s="43"/>
      <c r="M191" s="225" t="s">
        <v>20</v>
      </c>
      <c r="N191" s="226" t="s">
        <v>46</v>
      </c>
      <c r="O191" s="83"/>
      <c r="P191" s="227">
        <f>O191*H191</f>
        <v>0</v>
      </c>
      <c r="Q191" s="227">
        <v>2.3010199999999998</v>
      </c>
      <c r="R191" s="227">
        <f>Q191*H191</f>
        <v>1.5301783</v>
      </c>
      <c r="S191" s="227">
        <v>0</v>
      </c>
      <c r="T191" s="228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3" t="s">
        <v>179</v>
      </c>
      <c r="AT191" s="223" t="s">
        <v>129</v>
      </c>
      <c r="AU191" s="223" t="s">
        <v>85</v>
      </c>
      <c r="AY191" s="16" t="s">
        <v>126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6" t="s">
        <v>83</v>
      </c>
      <c r="BK191" s="224">
        <f>ROUND(I191*H191,2)</f>
        <v>0</v>
      </c>
      <c r="BL191" s="16" t="s">
        <v>179</v>
      </c>
      <c r="BM191" s="223" t="s">
        <v>349</v>
      </c>
    </row>
    <row r="192" s="2" customFormat="1">
      <c r="A192" s="37"/>
      <c r="B192" s="38"/>
      <c r="C192" s="39"/>
      <c r="D192" s="229" t="s">
        <v>181</v>
      </c>
      <c r="E192" s="39"/>
      <c r="F192" s="230" t="s">
        <v>350</v>
      </c>
      <c r="G192" s="39"/>
      <c r="H192" s="39"/>
      <c r="I192" s="231"/>
      <c r="J192" s="39"/>
      <c r="K192" s="39"/>
      <c r="L192" s="43"/>
      <c r="M192" s="232"/>
      <c r="N192" s="233"/>
      <c r="O192" s="83"/>
      <c r="P192" s="83"/>
      <c r="Q192" s="83"/>
      <c r="R192" s="83"/>
      <c r="S192" s="83"/>
      <c r="T192" s="84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181</v>
      </c>
      <c r="AU192" s="16" t="s">
        <v>85</v>
      </c>
    </row>
    <row r="193" s="2" customFormat="1" ht="37.8" customHeight="1">
      <c r="A193" s="37"/>
      <c r="B193" s="38"/>
      <c r="C193" s="211" t="s">
        <v>351</v>
      </c>
      <c r="D193" s="211" t="s">
        <v>129</v>
      </c>
      <c r="E193" s="212" t="s">
        <v>346</v>
      </c>
      <c r="F193" s="213" t="s">
        <v>347</v>
      </c>
      <c r="G193" s="214" t="s">
        <v>200</v>
      </c>
      <c r="H193" s="215">
        <v>0.998</v>
      </c>
      <c r="I193" s="216"/>
      <c r="J193" s="217">
        <f>ROUND(I193*H193,2)</f>
        <v>0</v>
      </c>
      <c r="K193" s="213" t="s">
        <v>348</v>
      </c>
      <c r="L193" s="43"/>
      <c r="M193" s="225" t="s">
        <v>20</v>
      </c>
      <c r="N193" s="226" t="s">
        <v>46</v>
      </c>
      <c r="O193" s="83"/>
      <c r="P193" s="227">
        <f>O193*H193</f>
        <v>0</v>
      </c>
      <c r="Q193" s="227">
        <v>2.3010199999999998</v>
      </c>
      <c r="R193" s="227">
        <f>Q193*H193</f>
        <v>2.2964179599999999</v>
      </c>
      <c r="S193" s="227">
        <v>0</v>
      </c>
      <c r="T193" s="228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3" t="s">
        <v>179</v>
      </c>
      <c r="AT193" s="223" t="s">
        <v>129</v>
      </c>
      <c r="AU193" s="223" t="s">
        <v>85</v>
      </c>
      <c r="AY193" s="16" t="s">
        <v>126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6" t="s">
        <v>83</v>
      </c>
      <c r="BK193" s="224">
        <f>ROUND(I193*H193,2)</f>
        <v>0</v>
      </c>
      <c r="BL193" s="16" t="s">
        <v>179</v>
      </c>
      <c r="BM193" s="223" t="s">
        <v>352</v>
      </c>
    </row>
    <row r="194" s="2" customFormat="1">
      <c r="A194" s="37"/>
      <c r="B194" s="38"/>
      <c r="C194" s="39"/>
      <c r="D194" s="229" t="s">
        <v>181</v>
      </c>
      <c r="E194" s="39"/>
      <c r="F194" s="230" t="s">
        <v>350</v>
      </c>
      <c r="G194" s="39"/>
      <c r="H194" s="39"/>
      <c r="I194" s="231"/>
      <c r="J194" s="39"/>
      <c r="K194" s="39"/>
      <c r="L194" s="43"/>
      <c r="M194" s="232"/>
      <c r="N194" s="233"/>
      <c r="O194" s="83"/>
      <c r="P194" s="83"/>
      <c r="Q194" s="83"/>
      <c r="R194" s="83"/>
      <c r="S194" s="83"/>
      <c r="T194" s="84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181</v>
      </c>
      <c r="AU194" s="16" t="s">
        <v>85</v>
      </c>
    </row>
    <row r="195" s="2" customFormat="1" ht="21.75" customHeight="1">
      <c r="A195" s="37"/>
      <c r="B195" s="38"/>
      <c r="C195" s="211" t="s">
        <v>353</v>
      </c>
      <c r="D195" s="211" t="s">
        <v>129</v>
      </c>
      <c r="E195" s="212" t="s">
        <v>354</v>
      </c>
      <c r="F195" s="213" t="s">
        <v>355</v>
      </c>
      <c r="G195" s="214" t="s">
        <v>226</v>
      </c>
      <c r="H195" s="215">
        <v>0.035000000000000003</v>
      </c>
      <c r="I195" s="216"/>
      <c r="J195" s="217">
        <f>ROUND(I195*H195,2)</f>
        <v>0</v>
      </c>
      <c r="K195" s="213" t="s">
        <v>356</v>
      </c>
      <c r="L195" s="43"/>
      <c r="M195" s="225" t="s">
        <v>20</v>
      </c>
      <c r="N195" s="226" t="s">
        <v>46</v>
      </c>
      <c r="O195" s="83"/>
      <c r="P195" s="227">
        <f>O195*H195</f>
        <v>0</v>
      </c>
      <c r="Q195" s="227">
        <v>1.06277</v>
      </c>
      <c r="R195" s="227">
        <f>Q195*H195</f>
        <v>0.037196950000000006</v>
      </c>
      <c r="S195" s="227">
        <v>0</v>
      </c>
      <c r="T195" s="228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3" t="s">
        <v>179</v>
      </c>
      <c r="AT195" s="223" t="s">
        <v>129</v>
      </c>
      <c r="AU195" s="223" t="s">
        <v>85</v>
      </c>
      <c r="AY195" s="16" t="s">
        <v>126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6" t="s">
        <v>83</v>
      </c>
      <c r="BK195" s="224">
        <f>ROUND(I195*H195,2)</f>
        <v>0</v>
      </c>
      <c r="BL195" s="16" t="s">
        <v>179</v>
      </c>
      <c r="BM195" s="223" t="s">
        <v>357</v>
      </c>
    </row>
    <row r="196" s="2" customFormat="1">
      <c r="A196" s="37"/>
      <c r="B196" s="38"/>
      <c r="C196" s="39"/>
      <c r="D196" s="229" t="s">
        <v>181</v>
      </c>
      <c r="E196" s="39"/>
      <c r="F196" s="230" t="s">
        <v>358</v>
      </c>
      <c r="G196" s="39"/>
      <c r="H196" s="39"/>
      <c r="I196" s="231"/>
      <c r="J196" s="39"/>
      <c r="K196" s="39"/>
      <c r="L196" s="43"/>
      <c r="M196" s="232"/>
      <c r="N196" s="233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181</v>
      </c>
      <c r="AU196" s="16" t="s">
        <v>85</v>
      </c>
    </row>
    <row r="197" s="2" customFormat="1" ht="55.5" customHeight="1">
      <c r="A197" s="37"/>
      <c r="B197" s="38"/>
      <c r="C197" s="211" t="s">
        <v>359</v>
      </c>
      <c r="D197" s="211" t="s">
        <v>129</v>
      </c>
      <c r="E197" s="212" t="s">
        <v>360</v>
      </c>
      <c r="F197" s="213" t="s">
        <v>361</v>
      </c>
      <c r="G197" s="214" t="s">
        <v>177</v>
      </c>
      <c r="H197" s="215">
        <v>6.6500000000000004</v>
      </c>
      <c r="I197" s="216"/>
      <c r="J197" s="217">
        <f>ROUND(I197*H197,2)</f>
        <v>0</v>
      </c>
      <c r="K197" s="213" t="s">
        <v>178</v>
      </c>
      <c r="L197" s="43"/>
      <c r="M197" s="225" t="s">
        <v>20</v>
      </c>
      <c r="N197" s="226" t="s">
        <v>46</v>
      </c>
      <c r="O197" s="83"/>
      <c r="P197" s="227">
        <f>O197*H197</f>
        <v>0</v>
      </c>
      <c r="Q197" s="227">
        <v>0.026339999999999999</v>
      </c>
      <c r="R197" s="227">
        <f>Q197*H197</f>
        <v>0.17516100000000001</v>
      </c>
      <c r="S197" s="227">
        <v>0</v>
      </c>
      <c r="T197" s="228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3" t="s">
        <v>179</v>
      </c>
      <c r="AT197" s="223" t="s">
        <v>129</v>
      </c>
      <c r="AU197" s="223" t="s">
        <v>85</v>
      </c>
      <c r="AY197" s="16" t="s">
        <v>126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6" t="s">
        <v>83</v>
      </c>
      <c r="BK197" s="224">
        <f>ROUND(I197*H197,2)</f>
        <v>0</v>
      </c>
      <c r="BL197" s="16" t="s">
        <v>179</v>
      </c>
      <c r="BM197" s="223" t="s">
        <v>362</v>
      </c>
    </row>
    <row r="198" s="2" customFormat="1">
      <c r="A198" s="37"/>
      <c r="B198" s="38"/>
      <c r="C198" s="39"/>
      <c r="D198" s="229" t="s">
        <v>181</v>
      </c>
      <c r="E198" s="39"/>
      <c r="F198" s="230" t="s">
        <v>363</v>
      </c>
      <c r="G198" s="39"/>
      <c r="H198" s="39"/>
      <c r="I198" s="231"/>
      <c r="J198" s="39"/>
      <c r="K198" s="39"/>
      <c r="L198" s="43"/>
      <c r="M198" s="232"/>
      <c r="N198" s="233"/>
      <c r="O198" s="83"/>
      <c r="P198" s="83"/>
      <c r="Q198" s="83"/>
      <c r="R198" s="83"/>
      <c r="S198" s="83"/>
      <c r="T198" s="84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181</v>
      </c>
      <c r="AU198" s="16" t="s">
        <v>85</v>
      </c>
    </row>
    <row r="199" s="12" customFormat="1" ht="22.8" customHeight="1">
      <c r="A199" s="12"/>
      <c r="B199" s="195"/>
      <c r="C199" s="196"/>
      <c r="D199" s="197" t="s">
        <v>74</v>
      </c>
      <c r="E199" s="209" t="s">
        <v>213</v>
      </c>
      <c r="F199" s="209" t="s">
        <v>364</v>
      </c>
      <c r="G199" s="196"/>
      <c r="H199" s="196"/>
      <c r="I199" s="199"/>
      <c r="J199" s="210">
        <f>BK199</f>
        <v>0</v>
      </c>
      <c r="K199" s="196"/>
      <c r="L199" s="201"/>
      <c r="M199" s="202"/>
      <c r="N199" s="203"/>
      <c r="O199" s="203"/>
      <c r="P199" s="204">
        <f>SUM(P200:P204)</f>
        <v>0</v>
      </c>
      <c r="Q199" s="203"/>
      <c r="R199" s="204">
        <f>SUM(R200:R204)</f>
        <v>0.031830000000000004</v>
      </c>
      <c r="S199" s="203"/>
      <c r="T199" s="205">
        <f>SUM(T200:T204)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6" t="s">
        <v>83</v>
      </c>
      <c r="AT199" s="207" t="s">
        <v>74</v>
      </c>
      <c r="AU199" s="207" t="s">
        <v>83</v>
      </c>
      <c r="AY199" s="206" t="s">
        <v>126</v>
      </c>
      <c r="BK199" s="208">
        <f>SUM(BK200:BK204)</f>
        <v>0</v>
      </c>
    </row>
    <row r="200" s="2" customFormat="1" ht="37.8" customHeight="1">
      <c r="A200" s="37"/>
      <c r="B200" s="38"/>
      <c r="C200" s="211" t="s">
        <v>365</v>
      </c>
      <c r="D200" s="211" t="s">
        <v>129</v>
      </c>
      <c r="E200" s="212" t="s">
        <v>366</v>
      </c>
      <c r="F200" s="213" t="s">
        <v>367</v>
      </c>
      <c r="G200" s="214" t="s">
        <v>327</v>
      </c>
      <c r="H200" s="215">
        <v>1</v>
      </c>
      <c r="I200" s="216"/>
      <c r="J200" s="217">
        <f>ROUND(I200*H200,2)</f>
        <v>0</v>
      </c>
      <c r="K200" s="213" t="s">
        <v>178</v>
      </c>
      <c r="L200" s="43"/>
      <c r="M200" s="225" t="s">
        <v>20</v>
      </c>
      <c r="N200" s="226" t="s">
        <v>46</v>
      </c>
      <c r="O200" s="83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3" t="s">
        <v>179</v>
      </c>
      <c r="AT200" s="223" t="s">
        <v>129</v>
      </c>
      <c r="AU200" s="223" t="s">
        <v>85</v>
      </c>
      <c r="AY200" s="16" t="s">
        <v>126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6" t="s">
        <v>83</v>
      </c>
      <c r="BK200" s="224">
        <f>ROUND(I200*H200,2)</f>
        <v>0</v>
      </c>
      <c r="BL200" s="16" t="s">
        <v>179</v>
      </c>
      <c r="BM200" s="223" t="s">
        <v>368</v>
      </c>
    </row>
    <row r="201" s="2" customFormat="1">
      <c r="A201" s="37"/>
      <c r="B201" s="38"/>
      <c r="C201" s="39"/>
      <c r="D201" s="229" t="s">
        <v>181</v>
      </c>
      <c r="E201" s="39"/>
      <c r="F201" s="230" t="s">
        <v>369</v>
      </c>
      <c r="G201" s="39"/>
      <c r="H201" s="39"/>
      <c r="I201" s="231"/>
      <c r="J201" s="39"/>
      <c r="K201" s="39"/>
      <c r="L201" s="43"/>
      <c r="M201" s="232"/>
      <c r="N201" s="233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181</v>
      </c>
      <c r="AU201" s="16" t="s">
        <v>85</v>
      </c>
    </row>
    <row r="202" s="2" customFormat="1" ht="21.75" customHeight="1">
      <c r="A202" s="37"/>
      <c r="B202" s="38"/>
      <c r="C202" s="234" t="s">
        <v>370</v>
      </c>
      <c r="D202" s="234" t="s">
        <v>244</v>
      </c>
      <c r="E202" s="235" t="s">
        <v>371</v>
      </c>
      <c r="F202" s="236" t="s">
        <v>372</v>
      </c>
      <c r="G202" s="237" t="s">
        <v>327</v>
      </c>
      <c r="H202" s="238">
        <v>1</v>
      </c>
      <c r="I202" s="239"/>
      <c r="J202" s="240">
        <f>ROUND(I202*H202,2)</f>
        <v>0</v>
      </c>
      <c r="K202" s="236" t="s">
        <v>178</v>
      </c>
      <c r="L202" s="241"/>
      <c r="M202" s="242" t="s">
        <v>20</v>
      </c>
      <c r="N202" s="243" t="s">
        <v>46</v>
      </c>
      <c r="O202" s="83"/>
      <c r="P202" s="227">
        <f>O202*H202</f>
        <v>0</v>
      </c>
      <c r="Q202" s="227">
        <v>0.0012999999999999999</v>
      </c>
      <c r="R202" s="227">
        <f>Q202*H202</f>
        <v>0.0012999999999999999</v>
      </c>
      <c r="S202" s="227">
        <v>0</v>
      </c>
      <c r="T202" s="228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3" t="s">
        <v>213</v>
      </c>
      <c r="AT202" s="223" t="s">
        <v>244</v>
      </c>
      <c r="AU202" s="223" t="s">
        <v>85</v>
      </c>
      <c r="AY202" s="16" t="s">
        <v>126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6" t="s">
        <v>83</v>
      </c>
      <c r="BK202" s="224">
        <f>ROUND(I202*H202,2)</f>
        <v>0</v>
      </c>
      <c r="BL202" s="16" t="s">
        <v>179</v>
      </c>
      <c r="BM202" s="223" t="s">
        <v>373</v>
      </c>
    </row>
    <row r="203" s="2" customFormat="1" ht="49.05" customHeight="1">
      <c r="A203" s="37"/>
      <c r="B203" s="38"/>
      <c r="C203" s="211" t="s">
        <v>374</v>
      </c>
      <c r="D203" s="211" t="s">
        <v>129</v>
      </c>
      <c r="E203" s="212" t="s">
        <v>375</v>
      </c>
      <c r="F203" s="213" t="s">
        <v>376</v>
      </c>
      <c r="G203" s="214" t="s">
        <v>327</v>
      </c>
      <c r="H203" s="215">
        <v>1</v>
      </c>
      <c r="I203" s="216"/>
      <c r="J203" s="217">
        <f>ROUND(I203*H203,2)</f>
        <v>0</v>
      </c>
      <c r="K203" s="213" t="s">
        <v>178</v>
      </c>
      <c r="L203" s="43"/>
      <c r="M203" s="225" t="s">
        <v>20</v>
      </c>
      <c r="N203" s="226" t="s">
        <v>46</v>
      </c>
      <c r="O203" s="83"/>
      <c r="P203" s="227">
        <f>O203*H203</f>
        <v>0</v>
      </c>
      <c r="Q203" s="227">
        <v>0.030530000000000002</v>
      </c>
      <c r="R203" s="227">
        <f>Q203*H203</f>
        <v>0.030530000000000002</v>
      </c>
      <c r="S203" s="227">
        <v>0</v>
      </c>
      <c r="T203" s="228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3" t="s">
        <v>179</v>
      </c>
      <c r="AT203" s="223" t="s">
        <v>129</v>
      </c>
      <c r="AU203" s="223" t="s">
        <v>85</v>
      </c>
      <c r="AY203" s="16" t="s">
        <v>126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6" t="s">
        <v>83</v>
      </c>
      <c r="BK203" s="224">
        <f>ROUND(I203*H203,2)</f>
        <v>0</v>
      </c>
      <c r="BL203" s="16" t="s">
        <v>179</v>
      </c>
      <c r="BM203" s="223" t="s">
        <v>377</v>
      </c>
    </row>
    <row r="204" s="2" customFormat="1">
      <c r="A204" s="37"/>
      <c r="B204" s="38"/>
      <c r="C204" s="39"/>
      <c r="D204" s="229" t="s">
        <v>181</v>
      </c>
      <c r="E204" s="39"/>
      <c r="F204" s="230" t="s">
        <v>378</v>
      </c>
      <c r="G204" s="39"/>
      <c r="H204" s="39"/>
      <c r="I204" s="231"/>
      <c r="J204" s="39"/>
      <c r="K204" s="39"/>
      <c r="L204" s="43"/>
      <c r="M204" s="232"/>
      <c r="N204" s="233"/>
      <c r="O204" s="83"/>
      <c r="P204" s="83"/>
      <c r="Q204" s="83"/>
      <c r="R204" s="83"/>
      <c r="S204" s="83"/>
      <c r="T204" s="84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181</v>
      </c>
      <c r="AU204" s="16" t="s">
        <v>85</v>
      </c>
    </row>
    <row r="205" s="12" customFormat="1" ht="22.8" customHeight="1">
      <c r="A205" s="12"/>
      <c r="B205" s="195"/>
      <c r="C205" s="196"/>
      <c r="D205" s="197" t="s">
        <v>74</v>
      </c>
      <c r="E205" s="209" t="s">
        <v>218</v>
      </c>
      <c r="F205" s="209" t="s">
        <v>379</v>
      </c>
      <c r="G205" s="196"/>
      <c r="H205" s="196"/>
      <c r="I205" s="199"/>
      <c r="J205" s="210">
        <f>BK205</f>
        <v>0</v>
      </c>
      <c r="K205" s="196"/>
      <c r="L205" s="201"/>
      <c r="M205" s="202"/>
      <c r="N205" s="203"/>
      <c r="O205" s="203"/>
      <c r="P205" s="204">
        <f>SUM(P206:P252)</f>
        <v>0</v>
      </c>
      <c r="Q205" s="203"/>
      <c r="R205" s="204">
        <f>SUM(R206:R252)</f>
        <v>0.00534192</v>
      </c>
      <c r="S205" s="203"/>
      <c r="T205" s="205">
        <f>SUM(T206:T252)</f>
        <v>7.1315640000000009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6" t="s">
        <v>83</v>
      </c>
      <c r="AT205" s="207" t="s">
        <v>74</v>
      </c>
      <c r="AU205" s="207" t="s">
        <v>83</v>
      </c>
      <c r="AY205" s="206" t="s">
        <v>126</v>
      </c>
      <c r="BK205" s="208">
        <f>SUM(BK206:BK252)</f>
        <v>0</v>
      </c>
    </row>
    <row r="206" s="2" customFormat="1" ht="44.25" customHeight="1">
      <c r="A206" s="37"/>
      <c r="B206" s="38"/>
      <c r="C206" s="211" t="s">
        <v>380</v>
      </c>
      <c r="D206" s="211" t="s">
        <v>129</v>
      </c>
      <c r="E206" s="212" t="s">
        <v>381</v>
      </c>
      <c r="F206" s="213" t="s">
        <v>382</v>
      </c>
      <c r="G206" s="214" t="s">
        <v>327</v>
      </c>
      <c r="H206" s="215">
        <v>1</v>
      </c>
      <c r="I206" s="216"/>
      <c r="J206" s="217">
        <f>ROUND(I206*H206,2)</f>
        <v>0</v>
      </c>
      <c r="K206" s="213" t="s">
        <v>178</v>
      </c>
      <c r="L206" s="43"/>
      <c r="M206" s="225" t="s">
        <v>20</v>
      </c>
      <c r="N206" s="226" t="s">
        <v>46</v>
      </c>
      <c r="O206" s="83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3" t="s">
        <v>179</v>
      </c>
      <c r="AT206" s="223" t="s">
        <v>129</v>
      </c>
      <c r="AU206" s="223" t="s">
        <v>85</v>
      </c>
      <c r="AY206" s="16" t="s">
        <v>126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6" t="s">
        <v>83</v>
      </c>
      <c r="BK206" s="224">
        <f>ROUND(I206*H206,2)</f>
        <v>0</v>
      </c>
      <c r="BL206" s="16" t="s">
        <v>179</v>
      </c>
      <c r="BM206" s="223" t="s">
        <v>383</v>
      </c>
    </row>
    <row r="207" s="2" customFormat="1">
      <c r="A207" s="37"/>
      <c r="B207" s="38"/>
      <c r="C207" s="39"/>
      <c r="D207" s="229" t="s">
        <v>181</v>
      </c>
      <c r="E207" s="39"/>
      <c r="F207" s="230" t="s">
        <v>384</v>
      </c>
      <c r="G207" s="39"/>
      <c r="H207" s="39"/>
      <c r="I207" s="231"/>
      <c r="J207" s="39"/>
      <c r="K207" s="39"/>
      <c r="L207" s="43"/>
      <c r="M207" s="232"/>
      <c r="N207" s="233"/>
      <c r="O207" s="83"/>
      <c r="P207" s="83"/>
      <c r="Q207" s="83"/>
      <c r="R207" s="83"/>
      <c r="S207" s="83"/>
      <c r="T207" s="84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181</v>
      </c>
      <c r="AU207" s="16" t="s">
        <v>85</v>
      </c>
    </row>
    <row r="208" s="2" customFormat="1" ht="55.5" customHeight="1">
      <c r="A208" s="37"/>
      <c r="B208" s="38"/>
      <c r="C208" s="211" t="s">
        <v>385</v>
      </c>
      <c r="D208" s="211" t="s">
        <v>129</v>
      </c>
      <c r="E208" s="212" t="s">
        <v>386</v>
      </c>
      <c r="F208" s="213" t="s">
        <v>387</v>
      </c>
      <c r="G208" s="214" t="s">
        <v>327</v>
      </c>
      <c r="H208" s="215">
        <v>20</v>
      </c>
      <c r="I208" s="216"/>
      <c r="J208" s="217">
        <f>ROUND(I208*H208,2)</f>
        <v>0</v>
      </c>
      <c r="K208" s="213" t="s">
        <v>178</v>
      </c>
      <c r="L208" s="43"/>
      <c r="M208" s="225" t="s">
        <v>20</v>
      </c>
      <c r="N208" s="226" t="s">
        <v>46</v>
      </c>
      <c r="O208" s="83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3" t="s">
        <v>179</v>
      </c>
      <c r="AT208" s="223" t="s">
        <v>129</v>
      </c>
      <c r="AU208" s="223" t="s">
        <v>85</v>
      </c>
      <c r="AY208" s="16" t="s">
        <v>126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6" t="s">
        <v>83</v>
      </c>
      <c r="BK208" s="224">
        <f>ROUND(I208*H208,2)</f>
        <v>0</v>
      </c>
      <c r="BL208" s="16" t="s">
        <v>179</v>
      </c>
      <c r="BM208" s="223" t="s">
        <v>388</v>
      </c>
    </row>
    <row r="209" s="2" customFormat="1">
      <c r="A209" s="37"/>
      <c r="B209" s="38"/>
      <c r="C209" s="39"/>
      <c r="D209" s="229" t="s">
        <v>181</v>
      </c>
      <c r="E209" s="39"/>
      <c r="F209" s="230" t="s">
        <v>389</v>
      </c>
      <c r="G209" s="39"/>
      <c r="H209" s="39"/>
      <c r="I209" s="231"/>
      <c r="J209" s="39"/>
      <c r="K209" s="39"/>
      <c r="L209" s="43"/>
      <c r="M209" s="232"/>
      <c r="N209" s="233"/>
      <c r="O209" s="83"/>
      <c r="P209" s="83"/>
      <c r="Q209" s="83"/>
      <c r="R209" s="83"/>
      <c r="S209" s="83"/>
      <c r="T209" s="84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181</v>
      </c>
      <c r="AU209" s="16" t="s">
        <v>85</v>
      </c>
    </row>
    <row r="210" s="2" customFormat="1" ht="44.25" customHeight="1">
      <c r="A210" s="37"/>
      <c r="B210" s="38"/>
      <c r="C210" s="211" t="s">
        <v>390</v>
      </c>
      <c r="D210" s="211" t="s">
        <v>129</v>
      </c>
      <c r="E210" s="212" t="s">
        <v>391</v>
      </c>
      <c r="F210" s="213" t="s">
        <v>392</v>
      </c>
      <c r="G210" s="214" t="s">
        <v>327</v>
      </c>
      <c r="H210" s="215">
        <v>1</v>
      </c>
      <c r="I210" s="216"/>
      <c r="J210" s="217">
        <f>ROUND(I210*H210,2)</f>
        <v>0</v>
      </c>
      <c r="K210" s="213" t="s">
        <v>178</v>
      </c>
      <c r="L210" s="43"/>
      <c r="M210" s="225" t="s">
        <v>20</v>
      </c>
      <c r="N210" s="226" t="s">
        <v>46</v>
      </c>
      <c r="O210" s="83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3" t="s">
        <v>179</v>
      </c>
      <c r="AT210" s="223" t="s">
        <v>129</v>
      </c>
      <c r="AU210" s="223" t="s">
        <v>85</v>
      </c>
      <c r="AY210" s="16" t="s">
        <v>126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6" t="s">
        <v>83</v>
      </c>
      <c r="BK210" s="224">
        <f>ROUND(I210*H210,2)</f>
        <v>0</v>
      </c>
      <c r="BL210" s="16" t="s">
        <v>179</v>
      </c>
      <c r="BM210" s="223" t="s">
        <v>393</v>
      </c>
    </row>
    <row r="211" s="2" customFormat="1">
      <c r="A211" s="37"/>
      <c r="B211" s="38"/>
      <c r="C211" s="39"/>
      <c r="D211" s="229" t="s">
        <v>181</v>
      </c>
      <c r="E211" s="39"/>
      <c r="F211" s="230" t="s">
        <v>394</v>
      </c>
      <c r="G211" s="39"/>
      <c r="H211" s="39"/>
      <c r="I211" s="231"/>
      <c r="J211" s="39"/>
      <c r="K211" s="39"/>
      <c r="L211" s="43"/>
      <c r="M211" s="232"/>
      <c r="N211" s="233"/>
      <c r="O211" s="83"/>
      <c r="P211" s="83"/>
      <c r="Q211" s="83"/>
      <c r="R211" s="83"/>
      <c r="S211" s="83"/>
      <c r="T211" s="84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181</v>
      </c>
      <c r="AU211" s="16" t="s">
        <v>85</v>
      </c>
    </row>
    <row r="212" s="2" customFormat="1" ht="37.8" customHeight="1">
      <c r="A212" s="37"/>
      <c r="B212" s="38"/>
      <c r="C212" s="211" t="s">
        <v>395</v>
      </c>
      <c r="D212" s="211" t="s">
        <v>129</v>
      </c>
      <c r="E212" s="212" t="s">
        <v>396</v>
      </c>
      <c r="F212" s="213" t="s">
        <v>397</v>
      </c>
      <c r="G212" s="214" t="s">
        <v>177</v>
      </c>
      <c r="H212" s="215">
        <v>22.733000000000001</v>
      </c>
      <c r="I212" s="216"/>
      <c r="J212" s="217">
        <f>ROUND(I212*H212,2)</f>
        <v>0</v>
      </c>
      <c r="K212" s="213" t="s">
        <v>178</v>
      </c>
      <c r="L212" s="43"/>
      <c r="M212" s="225" t="s">
        <v>20</v>
      </c>
      <c r="N212" s="226" t="s">
        <v>46</v>
      </c>
      <c r="O212" s="83"/>
      <c r="P212" s="227">
        <f>O212*H212</f>
        <v>0</v>
      </c>
      <c r="Q212" s="227">
        <v>4.0000000000000003E-05</v>
      </c>
      <c r="R212" s="227">
        <f>Q212*H212</f>
        <v>0.00090932000000000014</v>
      </c>
      <c r="S212" s="227">
        <v>0</v>
      </c>
      <c r="T212" s="228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3" t="s">
        <v>179</v>
      </c>
      <c r="AT212" s="223" t="s">
        <v>129</v>
      </c>
      <c r="AU212" s="223" t="s">
        <v>85</v>
      </c>
      <c r="AY212" s="16" t="s">
        <v>126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6" t="s">
        <v>83</v>
      </c>
      <c r="BK212" s="224">
        <f>ROUND(I212*H212,2)</f>
        <v>0</v>
      </c>
      <c r="BL212" s="16" t="s">
        <v>179</v>
      </c>
      <c r="BM212" s="223" t="s">
        <v>398</v>
      </c>
    </row>
    <row r="213" s="2" customFormat="1">
      <c r="A213" s="37"/>
      <c r="B213" s="38"/>
      <c r="C213" s="39"/>
      <c r="D213" s="229" t="s">
        <v>181</v>
      </c>
      <c r="E213" s="39"/>
      <c r="F213" s="230" t="s">
        <v>399</v>
      </c>
      <c r="G213" s="39"/>
      <c r="H213" s="39"/>
      <c r="I213" s="231"/>
      <c r="J213" s="39"/>
      <c r="K213" s="39"/>
      <c r="L213" s="43"/>
      <c r="M213" s="232"/>
      <c r="N213" s="233"/>
      <c r="O213" s="83"/>
      <c r="P213" s="83"/>
      <c r="Q213" s="83"/>
      <c r="R213" s="83"/>
      <c r="S213" s="83"/>
      <c r="T213" s="84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181</v>
      </c>
      <c r="AU213" s="16" t="s">
        <v>85</v>
      </c>
    </row>
    <row r="214" s="2" customFormat="1" ht="24.15" customHeight="1">
      <c r="A214" s="37"/>
      <c r="B214" s="38"/>
      <c r="C214" s="211" t="s">
        <v>400</v>
      </c>
      <c r="D214" s="211" t="s">
        <v>129</v>
      </c>
      <c r="E214" s="212" t="s">
        <v>401</v>
      </c>
      <c r="F214" s="213" t="s">
        <v>402</v>
      </c>
      <c r="G214" s="214" t="s">
        <v>177</v>
      </c>
      <c r="H214" s="215">
        <v>10.933</v>
      </c>
      <c r="I214" s="216"/>
      <c r="J214" s="217">
        <f>ROUND(I214*H214,2)</f>
        <v>0</v>
      </c>
      <c r="K214" s="213" t="s">
        <v>178</v>
      </c>
      <c r="L214" s="43"/>
      <c r="M214" s="225" t="s">
        <v>20</v>
      </c>
      <c r="N214" s="226" t="s">
        <v>46</v>
      </c>
      <c r="O214" s="83"/>
      <c r="P214" s="227">
        <f>O214*H214</f>
        <v>0</v>
      </c>
      <c r="Q214" s="227">
        <v>0</v>
      </c>
      <c r="R214" s="227">
        <f>Q214*H214</f>
        <v>0</v>
      </c>
      <c r="S214" s="227">
        <v>0.26100000000000001</v>
      </c>
      <c r="T214" s="228">
        <f>S214*H214</f>
        <v>2.853513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3" t="s">
        <v>179</v>
      </c>
      <c r="AT214" s="223" t="s">
        <v>129</v>
      </c>
      <c r="AU214" s="223" t="s">
        <v>85</v>
      </c>
      <c r="AY214" s="16" t="s">
        <v>126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6" t="s">
        <v>83</v>
      </c>
      <c r="BK214" s="224">
        <f>ROUND(I214*H214,2)</f>
        <v>0</v>
      </c>
      <c r="BL214" s="16" t="s">
        <v>179</v>
      </c>
      <c r="BM214" s="223" t="s">
        <v>403</v>
      </c>
    </row>
    <row r="215" s="2" customFormat="1">
      <c r="A215" s="37"/>
      <c r="B215" s="38"/>
      <c r="C215" s="39"/>
      <c r="D215" s="229" t="s">
        <v>181</v>
      </c>
      <c r="E215" s="39"/>
      <c r="F215" s="230" t="s">
        <v>404</v>
      </c>
      <c r="G215" s="39"/>
      <c r="H215" s="39"/>
      <c r="I215" s="231"/>
      <c r="J215" s="39"/>
      <c r="K215" s="39"/>
      <c r="L215" s="43"/>
      <c r="M215" s="232"/>
      <c r="N215" s="233"/>
      <c r="O215" s="83"/>
      <c r="P215" s="83"/>
      <c r="Q215" s="83"/>
      <c r="R215" s="83"/>
      <c r="S215" s="83"/>
      <c r="T215" s="84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181</v>
      </c>
      <c r="AU215" s="16" t="s">
        <v>85</v>
      </c>
    </row>
    <row r="216" s="2" customFormat="1" ht="24.15" customHeight="1">
      <c r="A216" s="37"/>
      <c r="B216" s="38"/>
      <c r="C216" s="211" t="s">
        <v>405</v>
      </c>
      <c r="D216" s="211" t="s">
        <v>129</v>
      </c>
      <c r="E216" s="212" t="s">
        <v>406</v>
      </c>
      <c r="F216" s="213" t="s">
        <v>407</v>
      </c>
      <c r="G216" s="214" t="s">
        <v>200</v>
      </c>
      <c r="H216" s="215">
        <v>0.66500000000000004</v>
      </c>
      <c r="I216" s="216"/>
      <c r="J216" s="217">
        <f>ROUND(I216*H216,2)</f>
        <v>0</v>
      </c>
      <c r="K216" s="213" t="s">
        <v>178</v>
      </c>
      <c r="L216" s="43"/>
      <c r="M216" s="225" t="s">
        <v>20</v>
      </c>
      <c r="N216" s="226" t="s">
        <v>46</v>
      </c>
      <c r="O216" s="83"/>
      <c r="P216" s="227">
        <f>O216*H216</f>
        <v>0</v>
      </c>
      <c r="Q216" s="227">
        <v>0</v>
      </c>
      <c r="R216" s="227">
        <f>Q216*H216</f>
        <v>0</v>
      </c>
      <c r="S216" s="227">
        <v>2.2000000000000002</v>
      </c>
      <c r="T216" s="228">
        <f>S216*H216</f>
        <v>1.4630000000000003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3" t="s">
        <v>179</v>
      </c>
      <c r="AT216" s="223" t="s">
        <v>129</v>
      </c>
      <c r="AU216" s="223" t="s">
        <v>85</v>
      </c>
      <c r="AY216" s="16" t="s">
        <v>126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6" t="s">
        <v>83</v>
      </c>
      <c r="BK216" s="224">
        <f>ROUND(I216*H216,2)</f>
        <v>0</v>
      </c>
      <c r="BL216" s="16" t="s">
        <v>179</v>
      </c>
      <c r="BM216" s="223" t="s">
        <v>408</v>
      </c>
    </row>
    <row r="217" s="2" customFormat="1">
      <c r="A217" s="37"/>
      <c r="B217" s="38"/>
      <c r="C217" s="39"/>
      <c r="D217" s="229" t="s">
        <v>181</v>
      </c>
      <c r="E217" s="39"/>
      <c r="F217" s="230" t="s">
        <v>409</v>
      </c>
      <c r="G217" s="39"/>
      <c r="H217" s="39"/>
      <c r="I217" s="231"/>
      <c r="J217" s="39"/>
      <c r="K217" s="39"/>
      <c r="L217" s="43"/>
      <c r="M217" s="232"/>
      <c r="N217" s="233"/>
      <c r="O217" s="83"/>
      <c r="P217" s="83"/>
      <c r="Q217" s="83"/>
      <c r="R217" s="83"/>
      <c r="S217" s="83"/>
      <c r="T217" s="84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181</v>
      </c>
      <c r="AU217" s="16" t="s">
        <v>85</v>
      </c>
    </row>
    <row r="218" s="2" customFormat="1" ht="24.15" customHeight="1">
      <c r="A218" s="37"/>
      <c r="B218" s="38"/>
      <c r="C218" s="211" t="s">
        <v>410</v>
      </c>
      <c r="D218" s="211" t="s">
        <v>129</v>
      </c>
      <c r="E218" s="212" t="s">
        <v>411</v>
      </c>
      <c r="F218" s="213" t="s">
        <v>412</v>
      </c>
      <c r="G218" s="214" t="s">
        <v>200</v>
      </c>
      <c r="H218" s="215">
        <v>0.998</v>
      </c>
      <c r="I218" s="216"/>
      <c r="J218" s="217">
        <f>ROUND(I218*H218,2)</f>
        <v>0</v>
      </c>
      <c r="K218" s="213" t="s">
        <v>178</v>
      </c>
      <c r="L218" s="43"/>
      <c r="M218" s="225" t="s">
        <v>20</v>
      </c>
      <c r="N218" s="226" t="s">
        <v>46</v>
      </c>
      <c r="O218" s="83"/>
      <c r="P218" s="227">
        <f>O218*H218</f>
        <v>0</v>
      </c>
      <c r="Q218" s="227">
        <v>0</v>
      </c>
      <c r="R218" s="227">
        <f>Q218*H218</f>
        <v>0</v>
      </c>
      <c r="S218" s="227">
        <v>2.2000000000000002</v>
      </c>
      <c r="T218" s="228">
        <f>S218*H218</f>
        <v>2.1956000000000002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3" t="s">
        <v>179</v>
      </c>
      <c r="AT218" s="223" t="s">
        <v>129</v>
      </c>
      <c r="AU218" s="223" t="s">
        <v>85</v>
      </c>
      <c r="AY218" s="16" t="s">
        <v>126</v>
      </c>
      <c r="BE218" s="224">
        <f>IF(N218="základní",J218,0)</f>
        <v>0</v>
      </c>
      <c r="BF218" s="224">
        <f>IF(N218="snížená",J218,0)</f>
        <v>0</v>
      </c>
      <c r="BG218" s="224">
        <f>IF(N218="zákl. přenesená",J218,0)</f>
        <v>0</v>
      </c>
      <c r="BH218" s="224">
        <f>IF(N218="sníž. přenesená",J218,0)</f>
        <v>0</v>
      </c>
      <c r="BI218" s="224">
        <f>IF(N218="nulová",J218,0)</f>
        <v>0</v>
      </c>
      <c r="BJ218" s="16" t="s">
        <v>83</v>
      </c>
      <c r="BK218" s="224">
        <f>ROUND(I218*H218,2)</f>
        <v>0</v>
      </c>
      <c r="BL218" s="16" t="s">
        <v>179</v>
      </c>
      <c r="BM218" s="223" t="s">
        <v>413</v>
      </c>
    </row>
    <row r="219" s="2" customFormat="1">
      <c r="A219" s="37"/>
      <c r="B219" s="38"/>
      <c r="C219" s="39"/>
      <c r="D219" s="229" t="s">
        <v>181</v>
      </c>
      <c r="E219" s="39"/>
      <c r="F219" s="230" t="s">
        <v>414</v>
      </c>
      <c r="G219" s="39"/>
      <c r="H219" s="39"/>
      <c r="I219" s="231"/>
      <c r="J219" s="39"/>
      <c r="K219" s="39"/>
      <c r="L219" s="43"/>
      <c r="M219" s="232"/>
      <c r="N219" s="233"/>
      <c r="O219" s="83"/>
      <c r="P219" s="83"/>
      <c r="Q219" s="83"/>
      <c r="R219" s="83"/>
      <c r="S219" s="83"/>
      <c r="T219" s="84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181</v>
      </c>
      <c r="AU219" s="16" t="s">
        <v>85</v>
      </c>
    </row>
    <row r="220" s="2" customFormat="1" ht="37.8" customHeight="1">
      <c r="A220" s="37"/>
      <c r="B220" s="38"/>
      <c r="C220" s="211" t="s">
        <v>415</v>
      </c>
      <c r="D220" s="211" t="s">
        <v>129</v>
      </c>
      <c r="E220" s="212" t="s">
        <v>416</v>
      </c>
      <c r="F220" s="213" t="s">
        <v>417</v>
      </c>
      <c r="G220" s="214" t="s">
        <v>200</v>
      </c>
      <c r="H220" s="215">
        <v>0.998</v>
      </c>
      <c r="I220" s="216"/>
      <c r="J220" s="217">
        <f>ROUND(I220*H220,2)</f>
        <v>0</v>
      </c>
      <c r="K220" s="213" t="s">
        <v>178</v>
      </c>
      <c r="L220" s="43"/>
      <c r="M220" s="225" t="s">
        <v>20</v>
      </c>
      <c r="N220" s="226" t="s">
        <v>46</v>
      </c>
      <c r="O220" s="83"/>
      <c r="P220" s="227">
        <f>O220*H220</f>
        <v>0</v>
      </c>
      <c r="Q220" s="227">
        <v>0</v>
      </c>
      <c r="R220" s="227">
        <f>Q220*H220</f>
        <v>0</v>
      </c>
      <c r="S220" s="227">
        <v>0.029000000000000001</v>
      </c>
      <c r="T220" s="228">
        <f>S220*H220</f>
        <v>0.028942000000000002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3" t="s">
        <v>179</v>
      </c>
      <c r="AT220" s="223" t="s">
        <v>129</v>
      </c>
      <c r="AU220" s="223" t="s">
        <v>85</v>
      </c>
      <c r="AY220" s="16" t="s">
        <v>126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6" t="s">
        <v>83</v>
      </c>
      <c r="BK220" s="224">
        <f>ROUND(I220*H220,2)</f>
        <v>0</v>
      </c>
      <c r="BL220" s="16" t="s">
        <v>179</v>
      </c>
      <c r="BM220" s="223" t="s">
        <v>418</v>
      </c>
    </row>
    <row r="221" s="2" customFormat="1">
      <c r="A221" s="37"/>
      <c r="B221" s="38"/>
      <c r="C221" s="39"/>
      <c r="D221" s="229" t="s">
        <v>181</v>
      </c>
      <c r="E221" s="39"/>
      <c r="F221" s="230" t="s">
        <v>419</v>
      </c>
      <c r="G221" s="39"/>
      <c r="H221" s="39"/>
      <c r="I221" s="231"/>
      <c r="J221" s="39"/>
      <c r="K221" s="39"/>
      <c r="L221" s="43"/>
      <c r="M221" s="232"/>
      <c r="N221" s="233"/>
      <c r="O221" s="83"/>
      <c r="P221" s="83"/>
      <c r="Q221" s="83"/>
      <c r="R221" s="83"/>
      <c r="S221" s="83"/>
      <c r="T221" s="84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6" t="s">
        <v>181</v>
      </c>
      <c r="AU221" s="16" t="s">
        <v>85</v>
      </c>
    </row>
    <row r="222" s="2" customFormat="1" ht="44.25" customHeight="1">
      <c r="A222" s="37"/>
      <c r="B222" s="38"/>
      <c r="C222" s="211" t="s">
        <v>420</v>
      </c>
      <c r="D222" s="211" t="s">
        <v>129</v>
      </c>
      <c r="E222" s="212" t="s">
        <v>421</v>
      </c>
      <c r="F222" s="213" t="s">
        <v>422</v>
      </c>
      <c r="G222" s="214" t="s">
        <v>177</v>
      </c>
      <c r="H222" s="215">
        <v>0.748</v>
      </c>
      <c r="I222" s="216"/>
      <c r="J222" s="217">
        <f>ROUND(I222*H222,2)</f>
        <v>0</v>
      </c>
      <c r="K222" s="213" t="s">
        <v>178</v>
      </c>
      <c r="L222" s="43"/>
      <c r="M222" s="225" t="s">
        <v>20</v>
      </c>
      <c r="N222" s="226" t="s">
        <v>46</v>
      </c>
      <c r="O222" s="83"/>
      <c r="P222" s="227">
        <f>O222*H222</f>
        <v>0</v>
      </c>
      <c r="Q222" s="227">
        <v>0</v>
      </c>
      <c r="R222" s="227">
        <f>Q222*H222</f>
        <v>0</v>
      </c>
      <c r="S222" s="227">
        <v>0.041000000000000002</v>
      </c>
      <c r="T222" s="228">
        <f>S222*H222</f>
        <v>0.030668000000000001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3" t="s">
        <v>179</v>
      </c>
      <c r="AT222" s="223" t="s">
        <v>129</v>
      </c>
      <c r="AU222" s="223" t="s">
        <v>85</v>
      </c>
      <c r="AY222" s="16" t="s">
        <v>126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6" t="s">
        <v>83</v>
      </c>
      <c r="BK222" s="224">
        <f>ROUND(I222*H222,2)</f>
        <v>0</v>
      </c>
      <c r="BL222" s="16" t="s">
        <v>179</v>
      </c>
      <c r="BM222" s="223" t="s">
        <v>423</v>
      </c>
    </row>
    <row r="223" s="2" customFormat="1">
      <c r="A223" s="37"/>
      <c r="B223" s="38"/>
      <c r="C223" s="39"/>
      <c r="D223" s="229" t="s">
        <v>181</v>
      </c>
      <c r="E223" s="39"/>
      <c r="F223" s="230" t="s">
        <v>424</v>
      </c>
      <c r="G223" s="39"/>
      <c r="H223" s="39"/>
      <c r="I223" s="231"/>
      <c r="J223" s="39"/>
      <c r="K223" s="39"/>
      <c r="L223" s="43"/>
      <c r="M223" s="232"/>
      <c r="N223" s="233"/>
      <c r="O223" s="83"/>
      <c r="P223" s="83"/>
      <c r="Q223" s="83"/>
      <c r="R223" s="83"/>
      <c r="S223" s="83"/>
      <c r="T223" s="84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181</v>
      </c>
      <c r="AU223" s="16" t="s">
        <v>85</v>
      </c>
    </row>
    <row r="224" s="2" customFormat="1" ht="44.25" customHeight="1">
      <c r="A224" s="37"/>
      <c r="B224" s="38"/>
      <c r="C224" s="211" t="s">
        <v>425</v>
      </c>
      <c r="D224" s="211" t="s">
        <v>129</v>
      </c>
      <c r="E224" s="212" t="s">
        <v>426</v>
      </c>
      <c r="F224" s="213" t="s">
        <v>427</v>
      </c>
      <c r="G224" s="214" t="s">
        <v>177</v>
      </c>
      <c r="H224" s="215">
        <v>1.288</v>
      </c>
      <c r="I224" s="216"/>
      <c r="J224" s="217">
        <f>ROUND(I224*H224,2)</f>
        <v>0</v>
      </c>
      <c r="K224" s="213" t="s">
        <v>178</v>
      </c>
      <c r="L224" s="43"/>
      <c r="M224" s="225" t="s">
        <v>20</v>
      </c>
      <c r="N224" s="226" t="s">
        <v>46</v>
      </c>
      <c r="O224" s="83"/>
      <c r="P224" s="227">
        <f>O224*H224</f>
        <v>0</v>
      </c>
      <c r="Q224" s="227">
        <v>0</v>
      </c>
      <c r="R224" s="227">
        <f>Q224*H224</f>
        <v>0</v>
      </c>
      <c r="S224" s="227">
        <v>0.031</v>
      </c>
      <c r="T224" s="228">
        <f>S224*H224</f>
        <v>0.039927999999999998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3" t="s">
        <v>179</v>
      </c>
      <c r="AT224" s="223" t="s">
        <v>129</v>
      </c>
      <c r="AU224" s="223" t="s">
        <v>85</v>
      </c>
      <c r="AY224" s="16" t="s">
        <v>126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6" t="s">
        <v>83</v>
      </c>
      <c r="BK224" s="224">
        <f>ROUND(I224*H224,2)</f>
        <v>0</v>
      </c>
      <c r="BL224" s="16" t="s">
        <v>179</v>
      </c>
      <c r="BM224" s="223" t="s">
        <v>428</v>
      </c>
    </row>
    <row r="225" s="2" customFormat="1">
      <c r="A225" s="37"/>
      <c r="B225" s="38"/>
      <c r="C225" s="39"/>
      <c r="D225" s="229" t="s">
        <v>181</v>
      </c>
      <c r="E225" s="39"/>
      <c r="F225" s="230" t="s">
        <v>429</v>
      </c>
      <c r="G225" s="39"/>
      <c r="H225" s="39"/>
      <c r="I225" s="231"/>
      <c r="J225" s="39"/>
      <c r="K225" s="39"/>
      <c r="L225" s="43"/>
      <c r="M225" s="232"/>
      <c r="N225" s="233"/>
      <c r="O225" s="83"/>
      <c r="P225" s="83"/>
      <c r="Q225" s="83"/>
      <c r="R225" s="83"/>
      <c r="S225" s="83"/>
      <c r="T225" s="84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181</v>
      </c>
      <c r="AU225" s="16" t="s">
        <v>85</v>
      </c>
    </row>
    <row r="226" s="2" customFormat="1" ht="37.8" customHeight="1">
      <c r="A226" s="37"/>
      <c r="B226" s="38"/>
      <c r="C226" s="211" t="s">
        <v>430</v>
      </c>
      <c r="D226" s="211" t="s">
        <v>129</v>
      </c>
      <c r="E226" s="212" t="s">
        <v>431</v>
      </c>
      <c r="F226" s="213" t="s">
        <v>432</v>
      </c>
      <c r="G226" s="214" t="s">
        <v>177</v>
      </c>
      <c r="H226" s="215">
        <v>1.827</v>
      </c>
      <c r="I226" s="216"/>
      <c r="J226" s="217">
        <f>ROUND(I226*H226,2)</f>
        <v>0</v>
      </c>
      <c r="K226" s="213" t="s">
        <v>178</v>
      </c>
      <c r="L226" s="43"/>
      <c r="M226" s="225" t="s">
        <v>20</v>
      </c>
      <c r="N226" s="226" t="s">
        <v>46</v>
      </c>
      <c r="O226" s="83"/>
      <c r="P226" s="227">
        <f>O226*H226</f>
        <v>0</v>
      </c>
      <c r="Q226" s="227">
        <v>0</v>
      </c>
      <c r="R226" s="227">
        <f>Q226*H226</f>
        <v>0</v>
      </c>
      <c r="S226" s="227">
        <v>0.075999999999999998</v>
      </c>
      <c r="T226" s="228">
        <f>S226*H226</f>
        <v>0.138852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3" t="s">
        <v>179</v>
      </c>
      <c r="AT226" s="223" t="s">
        <v>129</v>
      </c>
      <c r="AU226" s="223" t="s">
        <v>85</v>
      </c>
      <c r="AY226" s="16" t="s">
        <v>126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6" t="s">
        <v>83</v>
      </c>
      <c r="BK226" s="224">
        <f>ROUND(I226*H226,2)</f>
        <v>0</v>
      </c>
      <c r="BL226" s="16" t="s">
        <v>179</v>
      </c>
      <c r="BM226" s="223" t="s">
        <v>433</v>
      </c>
    </row>
    <row r="227" s="2" customFormat="1">
      <c r="A227" s="37"/>
      <c r="B227" s="38"/>
      <c r="C227" s="39"/>
      <c r="D227" s="229" t="s">
        <v>181</v>
      </c>
      <c r="E227" s="39"/>
      <c r="F227" s="230" t="s">
        <v>434</v>
      </c>
      <c r="G227" s="39"/>
      <c r="H227" s="39"/>
      <c r="I227" s="231"/>
      <c r="J227" s="39"/>
      <c r="K227" s="39"/>
      <c r="L227" s="43"/>
      <c r="M227" s="232"/>
      <c r="N227" s="233"/>
      <c r="O227" s="83"/>
      <c r="P227" s="83"/>
      <c r="Q227" s="83"/>
      <c r="R227" s="83"/>
      <c r="S227" s="83"/>
      <c r="T227" s="84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T227" s="16" t="s">
        <v>181</v>
      </c>
      <c r="AU227" s="16" t="s">
        <v>85</v>
      </c>
    </row>
    <row r="228" s="2" customFormat="1" ht="37.8" customHeight="1">
      <c r="A228" s="37"/>
      <c r="B228" s="38"/>
      <c r="C228" s="211" t="s">
        <v>435</v>
      </c>
      <c r="D228" s="211" t="s">
        <v>129</v>
      </c>
      <c r="E228" s="212" t="s">
        <v>436</v>
      </c>
      <c r="F228" s="213" t="s">
        <v>437</v>
      </c>
      <c r="G228" s="214" t="s">
        <v>327</v>
      </c>
      <c r="H228" s="215">
        <v>3</v>
      </c>
      <c r="I228" s="216"/>
      <c r="J228" s="217">
        <f>ROUND(I228*H228,2)</f>
        <v>0</v>
      </c>
      <c r="K228" s="213" t="s">
        <v>178</v>
      </c>
      <c r="L228" s="43"/>
      <c r="M228" s="225" t="s">
        <v>20</v>
      </c>
      <c r="N228" s="226" t="s">
        <v>46</v>
      </c>
      <c r="O228" s="83"/>
      <c r="P228" s="227">
        <f>O228*H228</f>
        <v>0</v>
      </c>
      <c r="Q228" s="227">
        <v>0</v>
      </c>
      <c r="R228" s="227">
        <f>Q228*H228</f>
        <v>0</v>
      </c>
      <c r="S228" s="227">
        <v>0.014999999999999999</v>
      </c>
      <c r="T228" s="228">
        <f>S228*H228</f>
        <v>0.044999999999999998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3" t="s">
        <v>179</v>
      </c>
      <c r="AT228" s="223" t="s">
        <v>129</v>
      </c>
      <c r="AU228" s="223" t="s">
        <v>85</v>
      </c>
      <c r="AY228" s="16" t="s">
        <v>126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6" t="s">
        <v>83</v>
      </c>
      <c r="BK228" s="224">
        <f>ROUND(I228*H228,2)</f>
        <v>0</v>
      </c>
      <c r="BL228" s="16" t="s">
        <v>179</v>
      </c>
      <c r="BM228" s="223" t="s">
        <v>438</v>
      </c>
    </row>
    <row r="229" s="2" customFormat="1">
      <c r="A229" s="37"/>
      <c r="B229" s="38"/>
      <c r="C229" s="39"/>
      <c r="D229" s="229" t="s">
        <v>181</v>
      </c>
      <c r="E229" s="39"/>
      <c r="F229" s="230" t="s">
        <v>439</v>
      </c>
      <c r="G229" s="39"/>
      <c r="H229" s="39"/>
      <c r="I229" s="231"/>
      <c r="J229" s="39"/>
      <c r="K229" s="39"/>
      <c r="L229" s="43"/>
      <c r="M229" s="232"/>
      <c r="N229" s="233"/>
      <c r="O229" s="83"/>
      <c r="P229" s="83"/>
      <c r="Q229" s="83"/>
      <c r="R229" s="83"/>
      <c r="S229" s="83"/>
      <c r="T229" s="84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181</v>
      </c>
      <c r="AU229" s="16" t="s">
        <v>85</v>
      </c>
    </row>
    <row r="230" s="2" customFormat="1" ht="37.8" customHeight="1">
      <c r="A230" s="37"/>
      <c r="B230" s="38"/>
      <c r="C230" s="211" t="s">
        <v>440</v>
      </c>
      <c r="D230" s="211" t="s">
        <v>129</v>
      </c>
      <c r="E230" s="212" t="s">
        <v>441</v>
      </c>
      <c r="F230" s="213" t="s">
        <v>442</v>
      </c>
      <c r="G230" s="214" t="s">
        <v>190</v>
      </c>
      <c r="H230" s="215">
        <v>7.7999999999999998</v>
      </c>
      <c r="I230" s="216"/>
      <c r="J230" s="217">
        <f>ROUND(I230*H230,2)</f>
        <v>0</v>
      </c>
      <c r="K230" s="213" t="s">
        <v>178</v>
      </c>
      <c r="L230" s="43"/>
      <c r="M230" s="225" t="s">
        <v>20</v>
      </c>
      <c r="N230" s="226" t="s">
        <v>46</v>
      </c>
      <c r="O230" s="83"/>
      <c r="P230" s="227">
        <f>O230*H230</f>
        <v>0</v>
      </c>
      <c r="Q230" s="227">
        <v>0</v>
      </c>
      <c r="R230" s="227">
        <f>Q230*H230</f>
        <v>0</v>
      </c>
      <c r="S230" s="227">
        <v>0.002</v>
      </c>
      <c r="T230" s="228">
        <f>S230*H230</f>
        <v>0.015599999999999999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3" t="s">
        <v>179</v>
      </c>
      <c r="AT230" s="223" t="s">
        <v>129</v>
      </c>
      <c r="AU230" s="223" t="s">
        <v>85</v>
      </c>
      <c r="AY230" s="16" t="s">
        <v>126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6" t="s">
        <v>83</v>
      </c>
      <c r="BK230" s="224">
        <f>ROUND(I230*H230,2)</f>
        <v>0</v>
      </c>
      <c r="BL230" s="16" t="s">
        <v>179</v>
      </c>
      <c r="BM230" s="223" t="s">
        <v>443</v>
      </c>
    </row>
    <row r="231" s="2" customFormat="1">
      <c r="A231" s="37"/>
      <c r="B231" s="38"/>
      <c r="C231" s="39"/>
      <c r="D231" s="229" t="s">
        <v>181</v>
      </c>
      <c r="E231" s="39"/>
      <c r="F231" s="230" t="s">
        <v>444</v>
      </c>
      <c r="G231" s="39"/>
      <c r="H231" s="39"/>
      <c r="I231" s="231"/>
      <c r="J231" s="39"/>
      <c r="K231" s="39"/>
      <c r="L231" s="43"/>
      <c r="M231" s="232"/>
      <c r="N231" s="233"/>
      <c r="O231" s="83"/>
      <c r="P231" s="83"/>
      <c r="Q231" s="83"/>
      <c r="R231" s="83"/>
      <c r="S231" s="83"/>
      <c r="T231" s="84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181</v>
      </c>
      <c r="AU231" s="16" t="s">
        <v>85</v>
      </c>
    </row>
    <row r="232" s="2" customFormat="1" ht="37.8" customHeight="1">
      <c r="A232" s="37"/>
      <c r="B232" s="38"/>
      <c r="C232" s="211" t="s">
        <v>445</v>
      </c>
      <c r="D232" s="211" t="s">
        <v>129</v>
      </c>
      <c r="E232" s="212" t="s">
        <v>446</v>
      </c>
      <c r="F232" s="213" t="s">
        <v>447</v>
      </c>
      <c r="G232" s="214" t="s">
        <v>190</v>
      </c>
      <c r="H232" s="215">
        <v>1.5</v>
      </c>
      <c r="I232" s="216"/>
      <c r="J232" s="217">
        <f>ROUND(I232*H232,2)</f>
        <v>0</v>
      </c>
      <c r="K232" s="213" t="s">
        <v>178</v>
      </c>
      <c r="L232" s="43"/>
      <c r="M232" s="225" t="s">
        <v>20</v>
      </c>
      <c r="N232" s="226" t="s">
        <v>46</v>
      </c>
      <c r="O232" s="83"/>
      <c r="P232" s="227">
        <f>O232*H232</f>
        <v>0</v>
      </c>
      <c r="Q232" s="227">
        <v>0</v>
      </c>
      <c r="R232" s="227">
        <f>Q232*H232</f>
        <v>0</v>
      </c>
      <c r="S232" s="227">
        <v>0.0060000000000000001</v>
      </c>
      <c r="T232" s="228">
        <f>S232*H232</f>
        <v>0.0090000000000000011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3" t="s">
        <v>179</v>
      </c>
      <c r="AT232" s="223" t="s">
        <v>129</v>
      </c>
      <c r="AU232" s="223" t="s">
        <v>85</v>
      </c>
      <c r="AY232" s="16" t="s">
        <v>126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6" t="s">
        <v>83</v>
      </c>
      <c r="BK232" s="224">
        <f>ROUND(I232*H232,2)</f>
        <v>0</v>
      </c>
      <c r="BL232" s="16" t="s">
        <v>179</v>
      </c>
      <c r="BM232" s="223" t="s">
        <v>448</v>
      </c>
    </row>
    <row r="233" s="2" customFormat="1">
      <c r="A233" s="37"/>
      <c r="B233" s="38"/>
      <c r="C233" s="39"/>
      <c r="D233" s="229" t="s">
        <v>181</v>
      </c>
      <c r="E233" s="39"/>
      <c r="F233" s="230" t="s">
        <v>449</v>
      </c>
      <c r="G233" s="39"/>
      <c r="H233" s="39"/>
      <c r="I233" s="231"/>
      <c r="J233" s="39"/>
      <c r="K233" s="39"/>
      <c r="L233" s="43"/>
      <c r="M233" s="232"/>
      <c r="N233" s="233"/>
      <c r="O233" s="83"/>
      <c r="P233" s="83"/>
      <c r="Q233" s="83"/>
      <c r="R233" s="83"/>
      <c r="S233" s="83"/>
      <c r="T233" s="84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181</v>
      </c>
      <c r="AU233" s="16" t="s">
        <v>85</v>
      </c>
    </row>
    <row r="234" s="2" customFormat="1" ht="37.8" customHeight="1">
      <c r="A234" s="37"/>
      <c r="B234" s="38"/>
      <c r="C234" s="211" t="s">
        <v>450</v>
      </c>
      <c r="D234" s="211" t="s">
        <v>129</v>
      </c>
      <c r="E234" s="212" t="s">
        <v>451</v>
      </c>
      <c r="F234" s="213" t="s">
        <v>452</v>
      </c>
      <c r="G234" s="214" t="s">
        <v>190</v>
      </c>
      <c r="H234" s="215">
        <v>10.529999999999999</v>
      </c>
      <c r="I234" s="216"/>
      <c r="J234" s="217">
        <f>ROUND(I234*H234,2)</f>
        <v>0</v>
      </c>
      <c r="K234" s="213" t="s">
        <v>178</v>
      </c>
      <c r="L234" s="43"/>
      <c r="M234" s="225" t="s">
        <v>20</v>
      </c>
      <c r="N234" s="226" t="s">
        <v>46</v>
      </c>
      <c r="O234" s="83"/>
      <c r="P234" s="227">
        <f>O234*H234</f>
        <v>0</v>
      </c>
      <c r="Q234" s="227">
        <v>0</v>
      </c>
      <c r="R234" s="227">
        <f>Q234*H234</f>
        <v>0</v>
      </c>
      <c r="S234" s="227">
        <v>0.0089999999999999993</v>
      </c>
      <c r="T234" s="228">
        <f>S234*H234</f>
        <v>0.094769999999999993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23" t="s">
        <v>179</v>
      </c>
      <c r="AT234" s="223" t="s">
        <v>129</v>
      </c>
      <c r="AU234" s="223" t="s">
        <v>85</v>
      </c>
      <c r="AY234" s="16" t="s">
        <v>126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6" t="s">
        <v>83</v>
      </c>
      <c r="BK234" s="224">
        <f>ROUND(I234*H234,2)</f>
        <v>0</v>
      </c>
      <c r="BL234" s="16" t="s">
        <v>179</v>
      </c>
      <c r="BM234" s="223" t="s">
        <v>453</v>
      </c>
    </row>
    <row r="235" s="2" customFormat="1">
      <c r="A235" s="37"/>
      <c r="B235" s="38"/>
      <c r="C235" s="39"/>
      <c r="D235" s="229" t="s">
        <v>181</v>
      </c>
      <c r="E235" s="39"/>
      <c r="F235" s="230" t="s">
        <v>454</v>
      </c>
      <c r="G235" s="39"/>
      <c r="H235" s="39"/>
      <c r="I235" s="231"/>
      <c r="J235" s="39"/>
      <c r="K235" s="39"/>
      <c r="L235" s="43"/>
      <c r="M235" s="232"/>
      <c r="N235" s="233"/>
      <c r="O235" s="83"/>
      <c r="P235" s="83"/>
      <c r="Q235" s="83"/>
      <c r="R235" s="83"/>
      <c r="S235" s="83"/>
      <c r="T235" s="84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16" t="s">
        <v>181</v>
      </c>
      <c r="AU235" s="16" t="s">
        <v>85</v>
      </c>
    </row>
    <row r="236" s="2" customFormat="1" ht="37.8" customHeight="1">
      <c r="A236" s="37"/>
      <c r="B236" s="38"/>
      <c r="C236" s="211" t="s">
        <v>455</v>
      </c>
      <c r="D236" s="211" t="s">
        <v>129</v>
      </c>
      <c r="E236" s="212" t="s">
        <v>456</v>
      </c>
      <c r="F236" s="213" t="s">
        <v>457</v>
      </c>
      <c r="G236" s="214" t="s">
        <v>190</v>
      </c>
      <c r="H236" s="215">
        <v>6.0499999999999998</v>
      </c>
      <c r="I236" s="216"/>
      <c r="J236" s="217">
        <f>ROUND(I236*H236,2)</f>
        <v>0</v>
      </c>
      <c r="K236" s="213" t="s">
        <v>178</v>
      </c>
      <c r="L236" s="43"/>
      <c r="M236" s="225" t="s">
        <v>20</v>
      </c>
      <c r="N236" s="226" t="s">
        <v>46</v>
      </c>
      <c r="O236" s="83"/>
      <c r="P236" s="227">
        <f>O236*H236</f>
        <v>0</v>
      </c>
      <c r="Q236" s="227">
        <v>0</v>
      </c>
      <c r="R236" s="227">
        <f>Q236*H236</f>
        <v>0</v>
      </c>
      <c r="S236" s="227">
        <v>0.012999999999999999</v>
      </c>
      <c r="T236" s="228">
        <f>S236*H236</f>
        <v>0.078649999999999998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3" t="s">
        <v>179</v>
      </c>
      <c r="AT236" s="223" t="s">
        <v>129</v>
      </c>
      <c r="AU236" s="223" t="s">
        <v>85</v>
      </c>
      <c r="AY236" s="16" t="s">
        <v>126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6" t="s">
        <v>83</v>
      </c>
      <c r="BK236" s="224">
        <f>ROUND(I236*H236,2)</f>
        <v>0</v>
      </c>
      <c r="BL236" s="16" t="s">
        <v>179</v>
      </c>
      <c r="BM236" s="223" t="s">
        <v>458</v>
      </c>
    </row>
    <row r="237" s="2" customFormat="1">
      <c r="A237" s="37"/>
      <c r="B237" s="38"/>
      <c r="C237" s="39"/>
      <c r="D237" s="229" t="s">
        <v>181</v>
      </c>
      <c r="E237" s="39"/>
      <c r="F237" s="230" t="s">
        <v>459</v>
      </c>
      <c r="G237" s="39"/>
      <c r="H237" s="39"/>
      <c r="I237" s="231"/>
      <c r="J237" s="39"/>
      <c r="K237" s="39"/>
      <c r="L237" s="43"/>
      <c r="M237" s="232"/>
      <c r="N237" s="233"/>
      <c r="O237" s="83"/>
      <c r="P237" s="83"/>
      <c r="Q237" s="83"/>
      <c r="R237" s="83"/>
      <c r="S237" s="83"/>
      <c r="T237" s="84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181</v>
      </c>
      <c r="AU237" s="16" t="s">
        <v>85</v>
      </c>
    </row>
    <row r="238" s="2" customFormat="1" ht="37.8" customHeight="1">
      <c r="A238" s="37"/>
      <c r="B238" s="38"/>
      <c r="C238" s="211" t="s">
        <v>460</v>
      </c>
      <c r="D238" s="211" t="s">
        <v>129</v>
      </c>
      <c r="E238" s="212" t="s">
        <v>461</v>
      </c>
      <c r="F238" s="213" t="s">
        <v>462</v>
      </c>
      <c r="G238" s="214" t="s">
        <v>190</v>
      </c>
      <c r="H238" s="215">
        <v>4.1399999999999997</v>
      </c>
      <c r="I238" s="216"/>
      <c r="J238" s="217">
        <f>ROUND(I238*H238,2)</f>
        <v>0</v>
      </c>
      <c r="K238" s="213" t="s">
        <v>178</v>
      </c>
      <c r="L238" s="43"/>
      <c r="M238" s="225" t="s">
        <v>20</v>
      </c>
      <c r="N238" s="226" t="s">
        <v>46</v>
      </c>
      <c r="O238" s="83"/>
      <c r="P238" s="227">
        <f>O238*H238</f>
        <v>0</v>
      </c>
      <c r="Q238" s="227">
        <v>0</v>
      </c>
      <c r="R238" s="227">
        <f>Q238*H238</f>
        <v>0</v>
      </c>
      <c r="S238" s="227">
        <v>0.0089999999999999993</v>
      </c>
      <c r="T238" s="228">
        <f>S238*H238</f>
        <v>0.037259999999999995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3" t="s">
        <v>179</v>
      </c>
      <c r="AT238" s="223" t="s">
        <v>129</v>
      </c>
      <c r="AU238" s="223" t="s">
        <v>85</v>
      </c>
      <c r="AY238" s="16" t="s">
        <v>126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6" t="s">
        <v>83</v>
      </c>
      <c r="BK238" s="224">
        <f>ROUND(I238*H238,2)</f>
        <v>0</v>
      </c>
      <c r="BL238" s="16" t="s">
        <v>179</v>
      </c>
      <c r="BM238" s="223" t="s">
        <v>463</v>
      </c>
    </row>
    <row r="239" s="2" customFormat="1">
      <c r="A239" s="37"/>
      <c r="B239" s="38"/>
      <c r="C239" s="39"/>
      <c r="D239" s="229" t="s">
        <v>181</v>
      </c>
      <c r="E239" s="39"/>
      <c r="F239" s="230" t="s">
        <v>464</v>
      </c>
      <c r="G239" s="39"/>
      <c r="H239" s="39"/>
      <c r="I239" s="231"/>
      <c r="J239" s="39"/>
      <c r="K239" s="39"/>
      <c r="L239" s="43"/>
      <c r="M239" s="232"/>
      <c r="N239" s="233"/>
      <c r="O239" s="83"/>
      <c r="P239" s="83"/>
      <c r="Q239" s="83"/>
      <c r="R239" s="83"/>
      <c r="S239" s="83"/>
      <c r="T239" s="84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181</v>
      </c>
      <c r="AU239" s="16" t="s">
        <v>85</v>
      </c>
    </row>
    <row r="240" s="2" customFormat="1" ht="37.8" customHeight="1">
      <c r="A240" s="37"/>
      <c r="B240" s="38"/>
      <c r="C240" s="211" t="s">
        <v>465</v>
      </c>
      <c r="D240" s="211" t="s">
        <v>129</v>
      </c>
      <c r="E240" s="212" t="s">
        <v>466</v>
      </c>
      <c r="F240" s="213" t="s">
        <v>467</v>
      </c>
      <c r="G240" s="214" t="s">
        <v>190</v>
      </c>
      <c r="H240" s="215">
        <v>2.1499999999999999</v>
      </c>
      <c r="I240" s="216"/>
      <c r="J240" s="217">
        <f>ROUND(I240*H240,2)</f>
        <v>0</v>
      </c>
      <c r="K240" s="213" t="s">
        <v>178</v>
      </c>
      <c r="L240" s="43"/>
      <c r="M240" s="225" t="s">
        <v>20</v>
      </c>
      <c r="N240" s="226" t="s">
        <v>46</v>
      </c>
      <c r="O240" s="83"/>
      <c r="P240" s="227">
        <f>O240*H240</f>
        <v>0</v>
      </c>
      <c r="Q240" s="227">
        <v>0</v>
      </c>
      <c r="R240" s="227">
        <f>Q240*H240</f>
        <v>0</v>
      </c>
      <c r="S240" s="227">
        <v>0.017999999999999999</v>
      </c>
      <c r="T240" s="228">
        <f>S240*H240</f>
        <v>0.038699999999999998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3" t="s">
        <v>179</v>
      </c>
      <c r="AT240" s="223" t="s">
        <v>129</v>
      </c>
      <c r="AU240" s="223" t="s">
        <v>85</v>
      </c>
      <c r="AY240" s="16" t="s">
        <v>126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6" t="s">
        <v>83</v>
      </c>
      <c r="BK240" s="224">
        <f>ROUND(I240*H240,2)</f>
        <v>0</v>
      </c>
      <c r="BL240" s="16" t="s">
        <v>179</v>
      </c>
      <c r="BM240" s="223" t="s">
        <v>468</v>
      </c>
    </row>
    <row r="241" s="2" customFormat="1">
      <c r="A241" s="37"/>
      <c r="B241" s="38"/>
      <c r="C241" s="39"/>
      <c r="D241" s="229" t="s">
        <v>181</v>
      </c>
      <c r="E241" s="39"/>
      <c r="F241" s="230" t="s">
        <v>469</v>
      </c>
      <c r="G241" s="39"/>
      <c r="H241" s="39"/>
      <c r="I241" s="231"/>
      <c r="J241" s="39"/>
      <c r="K241" s="39"/>
      <c r="L241" s="43"/>
      <c r="M241" s="232"/>
      <c r="N241" s="233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181</v>
      </c>
      <c r="AU241" s="16" t="s">
        <v>85</v>
      </c>
    </row>
    <row r="242" s="2" customFormat="1" ht="37.8" customHeight="1">
      <c r="A242" s="37"/>
      <c r="B242" s="38"/>
      <c r="C242" s="211" t="s">
        <v>470</v>
      </c>
      <c r="D242" s="211" t="s">
        <v>129</v>
      </c>
      <c r="E242" s="212" t="s">
        <v>471</v>
      </c>
      <c r="F242" s="213" t="s">
        <v>472</v>
      </c>
      <c r="G242" s="214" t="s">
        <v>190</v>
      </c>
      <c r="H242" s="215">
        <v>0.85999999999999999</v>
      </c>
      <c r="I242" s="216"/>
      <c r="J242" s="217">
        <f>ROUND(I242*H242,2)</f>
        <v>0</v>
      </c>
      <c r="K242" s="213" t="s">
        <v>178</v>
      </c>
      <c r="L242" s="43"/>
      <c r="M242" s="225" t="s">
        <v>20</v>
      </c>
      <c r="N242" s="226" t="s">
        <v>46</v>
      </c>
      <c r="O242" s="83"/>
      <c r="P242" s="227">
        <f>O242*H242</f>
        <v>0</v>
      </c>
      <c r="Q242" s="227">
        <v>0.00076000000000000004</v>
      </c>
      <c r="R242" s="227">
        <f>Q242*H242</f>
        <v>0.00065360000000000006</v>
      </c>
      <c r="S242" s="227">
        <v>0.0020999999999999999</v>
      </c>
      <c r="T242" s="228">
        <f>S242*H242</f>
        <v>0.0018059999999999999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3" t="s">
        <v>179</v>
      </c>
      <c r="AT242" s="223" t="s">
        <v>129</v>
      </c>
      <c r="AU242" s="223" t="s">
        <v>85</v>
      </c>
      <c r="AY242" s="16" t="s">
        <v>126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6" t="s">
        <v>83</v>
      </c>
      <c r="BK242" s="224">
        <f>ROUND(I242*H242,2)</f>
        <v>0</v>
      </c>
      <c r="BL242" s="16" t="s">
        <v>179</v>
      </c>
      <c r="BM242" s="223" t="s">
        <v>473</v>
      </c>
    </row>
    <row r="243" s="2" customFormat="1">
      <c r="A243" s="37"/>
      <c r="B243" s="38"/>
      <c r="C243" s="39"/>
      <c r="D243" s="229" t="s">
        <v>181</v>
      </c>
      <c r="E243" s="39"/>
      <c r="F243" s="230" t="s">
        <v>474</v>
      </c>
      <c r="G243" s="39"/>
      <c r="H243" s="39"/>
      <c r="I243" s="231"/>
      <c r="J243" s="39"/>
      <c r="K243" s="39"/>
      <c r="L243" s="43"/>
      <c r="M243" s="232"/>
      <c r="N243" s="233"/>
      <c r="O243" s="83"/>
      <c r="P243" s="83"/>
      <c r="Q243" s="83"/>
      <c r="R243" s="83"/>
      <c r="S243" s="83"/>
      <c r="T243" s="84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181</v>
      </c>
      <c r="AU243" s="16" t="s">
        <v>85</v>
      </c>
    </row>
    <row r="244" s="2" customFormat="1" ht="44.25" customHeight="1">
      <c r="A244" s="37"/>
      <c r="B244" s="38"/>
      <c r="C244" s="211" t="s">
        <v>475</v>
      </c>
      <c r="D244" s="211" t="s">
        <v>129</v>
      </c>
      <c r="E244" s="212" t="s">
        <v>476</v>
      </c>
      <c r="F244" s="213" t="s">
        <v>477</v>
      </c>
      <c r="G244" s="214" t="s">
        <v>190</v>
      </c>
      <c r="H244" s="215">
        <v>0.34999999999999998</v>
      </c>
      <c r="I244" s="216"/>
      <c r="J244" s="217">
        <f>ROUND(I244*H244,2)</f>
        <v>0</v>
      </c>
      <c r="K244" s="213" t="s">
        <v>178</v>
      </c>
      <c r="L244" s="43"/>
      <c r="M244" s="225" t="s">
        <v>20</v>
      </c>
      <c r="N244" s="226" t="s">
        <v>46</v>
      </c>
      <c r="O244" s="83"/>
      <c r="P244" s="227">
        <f>O244*H244</f>
        <v>0</v>
      </c>
      <c r="Q244" s="227">
        <v>0.00091</v>
      </c>
      <c r="R244" s="227">
        <f>Q244*H244</f>
        <v>0.00031849999999999999</v>
      </c>
      <c r="S244" s="227">
        <v>0.0028</v>
      </c>
      <c r="T244" s="228">
        <f>S244*H244</f>
        <v>0.00097999999999999997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3" t="s">
        <v>179</v>
      </c>
      <c r="AT244" s="223" t="s">
        <v>129</v>
      </c>
      <c r="AU244" s="223" t="s">
        <v>85</v>
      </c>
      <c r="AY244" s="16" t="s">
        <v>126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6" t="s">
        <v>83</v>
      </c>
      <c r="BK244" s="224">
        <f>ROUND(I244*H244,2)</f>
        <v>0</v>
      </c>
      <c r="BL244" s="16" t="s">
        <v>179</v>
      </c>
      <c r="BM244" s="223" t="s">
        <v>478</v>
      </c>
    </row>
    <row r="245" s="2" customFormat="1">
      <c r="A245" s="37"/>
      <c r="B245" s="38"/>
      <c r="C245" s="39"/>
      <c r="D245" s="229" t="s">
        <v>181</v>
      </c>
      <c r="E245" s="39"/>
      <c r="F245" s="230" t="s">
        <v>479</v>
      </c>
      <c r="G245" s="39"/>
      <c r="H245" s="39"/>
      <c r="I245" s="231"/>
      <c r="J245" s="39"/>
      <c r="K245" s="39"/>
      <c r="L245" s="43"/>
      <c r="M245" s="232"/>
      <c r="N245" s="233"/>
      <c r="O245" s="83"/>
      <c r="P245" s="83"/>
      <c r="Q245" s="83"/>
      <c r="R245" s="83"/>
      <c r="S245" s="83"/>
      <c r="T245" s="84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181</v>
      </c>
      <c r="AU245" s="16" t="s">
        <v>85</v>
      </c>
    </row>
    <row r="246" s="2" customFormat="1" ht="44.25" customHeight="1">
      <c r="A246" s="37"/>
      <c r="B246" s="38"/>
      <c r="C246" s="211" t="s">
        <v>480</v>
      </c>
      <c r="D246" s="211" t="s">
        <v>129</v>
      </c>
      <c r="E246" s="212" t="s">
        <v>481</v>
      </c>
      <c r="F246" s="213" t="s">
        <v>482</v>
      </c>
      <c r="G246" s="214" t="s">
        <v>190</v>
      </c>
      <c r="H246" s="215">
        <v>1.6499999999999999</v>
      </c>
      <c r="I246" s="216"/>
      <c r="J246" s="217">
        <f>ROUND(I246*H246,2)</f>
        <v>0</v>
      </c>
      <c r="K246" s="213" t="s">
        <v>178</v>
      </c>
      <c r="L246" s="43"/>
      <c r="M246" s="225" t="s">
        <v>20</v>
      </c>
      <c r="N246" s="226" t="s">
        <v>46</v>
      </c>
      <c r="O246" s="83"/>
      <c r="P246" s="227">
        <f>O246*H246</f>
        <v>0</v>
      </c>
      <c r="Q246" s="227">
        <v>0.00097000000000000005</v>
      </c>
      <c r="R246" s="227">
        <f>Q246*H246</f>
        <v>0.0016004999999999999</v>
      </c>
      <c r="S246" s="227">
        <v>0.0043</v>
      </c>
      <c r="T246" s="228">
        <f>S246*H246</f>
        <v>0.0070949999999999997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3" t="s">
        <v>179</v>
      </c>
      <c r="AT246" s="223" t="s">
        <v>129</v>
      </c>
      <c r="AU246" s="223" t="s">
        <v>85</v>
      </c>
      <c r="AY246" s="16" t="s">
        <v>126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6" t="s">
        <v>83</v>
      </c>
      <c r="BK246" s="224">
        <f>ROUND(I246*H246,2)</f>
        <v>0</v>
      </c>
      <c r="BL246" s="16" t="s">
        <v>179</v>
      </c>
      <c r="BM246" s="223" t="s">
        <v>483</v>
      </c>
    </row>
    <row r="247" s="2" customFormat="1">
      <c r="A247" s="37"/>
      <c r="B247" s="38"/>
      <c r="C247" s="39"/>
      <c r="D247" s="229" t="s">
        <v>181</v>
      </c>
      <c r="E247" s="39"/>
      <c r="F247" s="230" t="s">
        <v>484</v>
      </c>
      <c r="G247" s="39"/>
      <c r="H247" s="39"/>
      <c r="I247" s="231"/>
      <c r="J247" s="39"/>
      <c r="K247" s="39"/>
      <c r="L247" s="43"/>
      <c r="M247" s="232"/>
      <c r="N247" s="233"/>
      <c r="O247" s="83"/>
      <c r="P247" s="83"/>
      <c r="Q247" s="83"/>
      <c r="R247" s="83"/>
      <c r="S247" s="83"/>
      <c r="T247" s="84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181</v>
      </c>
      <c r="AU247" s="16" t="s">
        <v>85</v>
      </c>
    </row>
    <row r="248" s="2" customFormat="1" ht="44.25" customHeight="1">
      <c r="A248" s="37"/>
      <c r="B248" s="38"/>
      <c r="C248" s="211" t="s">
        <v>485</v>
      </c>
      <c r="D248" s="211" t="s">
        <v>129</v>
      </c>
      <c r="E248" s="212" t="s">
        <v>486</v>
      </c>
      <c r="F248" s="213" t="s">
        <v>487</v>
      </c>
      <c r="G248" s="214" t="s">
        <v>190</v>
      </c>
      <c r="H248" s="215">
        <v>0.59999999999999998</v>
      </c>
      <c r="I248" s="216"/>
      <c r="J248" s="217">
        <f>ROUND(I248*H248,2)</f>
        <v>0</v>
      </c>
      <c r="K248" s="213" t="s">
        <v>178</v>
      </c>
      <c r="L248" s="43"/>
      <c r="M248" s="225" t="s">
        <v>20</v>
      </c>
      <c r="N248" s="226" t="s">
        <v>46</v>
      </c>
      <c r="O248" s="83"/>
      <c r="P248" s="227">
        <f>O248*H248</f>
        <v>0</v>
      </c>
      <c r="Q248" s="227">
        <v>0.0030999999999999999</v>
      </c>
      <c r="R248" s="227">
        <f>Q248*H248</f>
        <v>0.0018599999999999999</v>
      </c>
      <c r="S248" s="227">
        <v>0.086999999999999994</v>
      </c>
      <c r="T248" s="228">
        <f>S248*H248</f>
        <v>0.052199999999999996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3" t="s">
        <v>179</v>
      </c>
      <c r="AT248" s="223" t="s">
        <v>129</v>
      </c>
      <c r="AU248" s="223" t="s">
        <v>85</v>
      </c>
      <c r="AY248" s="16" t="s">
        <v>126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6" t="s">
        <v>83</v>
      </c>
      <c r="BK248" s="224">
        <f>ROUND(I248*H248,2)</f>
        <v>0</v>
      </c>
      <c r="BL248" s="16" t="s">
        <v>179</v>
      </c>
      <c r="BM248" s="223" t="s">
        <v>488</v>
      </c>
    </row>
    <row r="249" s="2" customFormat="1">
      <c r="A249" s="37"/>
      <c r="B249" s="38"/>
      <c r="C249" s="39"/>
      <c r="D249" s="229" t="s">
        <v>181</v>
      </c>
      <c r="E249" s="39"/>
      <c r="F249" s="230" t="s">
        <v>489</v>
      </c>
      <c r="G249" s="39"/>
      <c r="H249" s="39"/>
      <c r="I249" s="231"/>
      <c r="J249" s="39"/>
      <c r="K249" s="39"/>
      <c r="L249" s="43"/>
      <c r="M249" s="232"/>
      <c r="N249" s="233"/>
      <c r="O249" s="83"/>
      <c r="P249" s="83"/>
      <c r="Q249" s="83"/>
      <c r="R249" s="83"/>
      <c r="S249" s="83"/>
      <c r="T249" s="84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181</v>
      </c>
      <c r="AU249" s="16" t="s">
        <v>85</v>
      </c>
    </row>
    <row r="250" s="2" customFormat="1" ht="24.15" customHeight="1">
      <c r="A250" s="37"/>
      <c r="B250" s="38"/>
      <c r="C250" s="211" t="s">
        <v>490</v>
      </c>
      <c r="D250" s="211" t="s">
        <v>129</v>
      </c>
      <c r="E250" s="212" t="s">
        <v>491</v>
      </c>
      <c r="F250" s="213" t="s">
        <v>492</v>
      </c>
      <c r="G250" s="214" t="s">
        <v>190</v>
      </c>
      <c r="H250" s="215">
        <v>13.300000000000001</v>
      </c>
      <c r="I250" s="216"/>
      <c r="J250" s="217">
        <f>ROUND(I250*H250,2)</f>
        <v>0</v>
      </c>
      <c r="K250" s="213" t="s">
        <v>178</v>
      </c>
      <c r="L250" s="43"/>
      <c r="M250" s="225" t="s">
        <v>20</v>
      </c>
      <c r="N250" s="226" t="s">
        <v>46</v>
      </c>
      <c r="O250" s="83"/>
      <c r="P250" s="227">
        <f>O250*H250</f>
        <v>0</v>
      </c>
      <c r="Q250" s="227">
        <v>0</v>
      </c>
      <c r="R250" s="227">
        <f>Q250*H250</f>
        <v>0</v>
      </c>
      <c r="S250" s="227">
        <v>0</v>
      </c>
      <c r="T250" s="228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3" t="s">
        <v>179</v>
      </c>
      <c r="AT250" s="223" t="s">
        <v>129</v>
      </c>
      <c r="AU250" s="223" t="s">
        <v>85</v>
      </c>
      <c r="AY250" s="16" t="s">
        <v>126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6" t="s">
        <v>83</v>
      </c>
      <c r="BK250" s="224">
        <f>ROUND(I250*H250,2)</f>
        <v>0</v>
      </c>
      <c r="BL250" s="16" t="s">
        <v>179</v>
      </c>
      <c r="BM250" s="223" t="s">
        <v>493</v>
      </c>
    </row>
    <row r="251" s="2" customFormat="1">
      <c r="A251" s="37"/>
      <c r="B251" s="38"/>
      <c r="C251" s="39"/>
      <c r="D251" s="229" t="s">
        <v>181</v>
      </c>
      <c r="E251" s="39"/>
      <c r="F251" s="230" t="s">
        <v>494</v>
      </c>
      <c r="G251" s="39"/>
      <c r="H251" s="39"/>
      <c r="I251" s="231"/>
      <c r="J251" s="39"/>
      <c r="K251" s="39"/>
      <c r="L251" s="43"/>
      <c r="M251" s="232"/>
      <c r="N251" s="233"/>
      <c r="O251" s="83"/>
      <c r="P251" s="83"/>
      <c r="Q251" s="83"/>
      <c r="R251" s="83"/>
      <c r="S251" s="83"/>
      <c r="T251" s="84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181</v>
      </c>
      <c r="AU251" s="16" t="s">
        <v>85</v>
      </c>
    </row>
    <row r="252" s="2" customFormat="1" ht="16.5" customHeight="1">
      <c r="A252" s="37"/>
      <c r="B252" s="38"/>
      <c r="C252" s="211" t="s">
        <v>495</v>
      </c>
      <c r="D252" s="211" t="s">
        <v>129</v>
      </c>
      <c r="E252" s="212" t="s">
        <v>496</v>
      </c>
      <c r="F252" s="213" t="s">
        <v>497</v>
      </c>
      <c r="G252" s="214" t="s">
        <v>132</v>
      </c>
      <c r="H252" s="215">
        <v>1</v>
      </c>
      <c r="I252" s="216"/>
      <c r="J252" s="217">
        <f>ROUND(I252*H252,2)</f>
        <v>0</v>
      </c>
      <c r="K252" s="213" t="s">
        <v>20</v>
      </c>
      <c r="L252" s="43"/>
      <c r="M252" s="225" t="s">
        <v>20</v>
      </c>
      <c r="N252" s="226" t="s">
        <v>46</v>
      </c>
      <c r="O252" s="83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3" t="s">
        <v>179</v>
      </c>
      <c r="AT252" s="223" t="s">
        <v>129</v>
      </c>
      <c r="AU252" s="223" t="s">
        <v>85</v>
      </c>
      <c r="AY252" s="16" t="s">
        <v>126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6" t="s">
        <v>83</v>
      </c>
      <c r="BK252" s="224">
        <f>ROUND(I252*H252,2)</f>
        <v>0</v>
      </c>
      <c r="BL252" s="16" t="s">
        <v>179</v>
      </c>
      <c r="BM252" s="223" t="s">
        <v>498</v>
      </c>
    </row>
    <row r="253" s="12" customFormat="1" ht="22.8" customHeight="1">
      <c r="A253" s="12"/>
      <c r="B253" s="195"/>
      <c r="C253" s="196"/>
      <c r="D253" s="197" t="s">
        <v>74</v>
      </c>
      <c r="E253" s="209" t="s">
        <v>499</v>
      </c>
      <c r="F253" s="209" t="s">
        <v>500</v>
      </c>
      <c r="G253" s="196"/>
      <c r="H253" s="196"/>
      <c r="I253" s="199"/>
      <c r="J253" s="210">
        <f>BK253</f>
        <v>0</v>
      </c>
      <c r="K253" s="196"/>
      <c r="L253" s="201"/>
      <c r="M253" s="202"/>
      <c r="N253" s="203"/>
      <c r="O253" s="203"/>
      <c r="P253" s="204">
        <f>SUM(P254:P261)</f>
        <v>0</v>
      </c>
      <c r="Q253" s="203"/>
      <c r="R253" s="204">
        <f>SUM(R254:R261)</f>
        <v>0</v>
      </c>
      <c r="S253" s="203"/>
      <c r="T253" s="205">
        <f>SUM(T254:T261)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6" t="s">
        <v>83</v>
      </c>
      <c r="AT253" s="207" t="s">
        <v>74</v>
      </c>
      <c r="AU253" s="207" t="s">
        <v>83</v>
      </c>
      <c r="AY253" s="206" t="s">
        <v>126</v>
      </c>
      <c r="BK253" s="208">
        <f>SUM(BK254:BK261)</f>
        <v>0</v>
      </c>
    </row>
    <row r="254" s="2" customFormat="1" ht="37.8" customHeight="1">
      <c r="A254" s="37"/>
      <c r="B254" s="38"/>
      <c r="C254" s="211" t="s">
        <v>501</v>
      </c>
      <c r="D254" s="211" t="s">
        <v>129</v>
      </c>
      <c r="E254" s="212" t="s">
        <v>502</v>
      </c>
      <c r="F254" s="213" t="s">
        <v>503</v>
      </c>
      <c r="G254" s="214" t="s">
        <v>226</v>
      </c>
      <c r="H254" s="215">
        <v>15.680999999999999</v>
      </c>
      <c r="I254" s="216"/>
      <c r="J254" s="217">
        <f>ROUND(I254*H254,2)</f>
        <v>0</v>
      </c>
      <c r="K254" s="213" t="s">
        <v>178</v>
      </c>
      <c r="L254" s="43"/>
      <c r="M254" s="225" t="s">
        <v>20</v>
      </c>
      <c r="N254" s="226" t="s">
        <v>46</v>
      </c>
      <c r="O254" s="83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3" t="s">
        <v>179</v>
      </c>
      <c r="AT254" s="223" t="s">
        <v>129</v>
      </c>
      <c r="AU254" s="223" t="s">
        <v>85</v>
      </c>
      <c r="AY254" s="16" t="s">
        <v>126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6" t="s">
        <v>83</v>
      </c>
      <c r="BK254" s="224">
        <f>ROUND(I254*H254,2)</f>
        <v>0</v>
      </c>
      <c r="BL254" s="16" t="s">
        <v>179</v>
      </c>
      <c r="BM254" s="223" t="s">
        <v>504</v>
      </c>
    </row>
    <row r="255" s="2" customFormat="1">
      <c r="A255" s="37"/>
      <c r="B255" s="38"/>
      <c r="C255" s="39"/>
      <c r="D255" s="229" t="s">
        <v>181</v>
      </c>
      <c r="E255" s="39"/>
      <c r="F255" s="230" t="s">
        <v>505</v>
      </c>
      <c r="G255" s="39"/>
      <c r="H255" s="39"/>
      <c r="I255" s="231"/>
      <c r="J255" s="39"/>
      <c r="K255" s="39"/>
      <c r="L255" s="43"/>
      <c r="M255" s="232"/>
      <c r="N255" s="233"/>
      <c r="O255" s="83"/>
      <c r="P255" s="83"/>
      <c r="Q255" s="83"/>
      <c r="R255" s="83"/>
      <c r="S255" s="83"/>
      <c r="T255" s="84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181</v>
      </c>
      <c r="AU255" s="16" t="s">
        <v>85</v>
      </c>
    </row>
    <row r="256" s="2" customFormat="1" ht="33" customHeight="1">
      <c r="A256" s="37"/>
      <c r="B256" s="38"/>
      <c r="C256" s="211" t="s">
        <v>506</v>
      </c>
      <c r="D256" s="211" t="s">
        <v>129</v>
      </c>
      <c r="E256" s="212" t="s">
        <v>507</v>
      </c>
      <c r="F256" s="213" t="s">
        <v>508</v>
      </c>
      <c r="G256" s="214" t="s">
        <v>226</v>
      </c>
      <c r="H256" s="215">
        <v>15.680999999999999</v>
      </c>
      <c r="I256" s="216"/>
      <c r="J256" s="217">
        <f>ROUND(I256*H256,2)</f>
        <v>0</v>
      </c>
      <c r="K256" s="213" t="s">
        <v>178</v>
      </c>
      <c r="L256" s="43"/>
      <c r="M256" s="225" t="s">
        <v>20</v>
      </c>
      <c r="N256" s="226" t="s">
        <v>46</v>
      </c>
      <c r="O256" s="83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3" t="s">
        <v>179</v>
      </c>
      <c r="AT256" s="223" t="s">
        <v>129</v>
      </c>
      <c r="AU256" s="223" t="s">
        <v>85</v>
      </c>
      <c r="AY256" s="16" t="s">
        <v>126</v>
      </c>
      <c r="BE256" s="224">
        <f>IF(N256="základní",J256,0)</f>
        <v>0</v>
      </c>
      <c r="BF256" s="224">
        <f>IF(N256="snížená",J256,0)</f>
        <v>0</v>
      </c>
      <c r="BG256" s="224">
        <f>IF(N256="zákl. přenesená",J256,0)</f>
        <v>0</v>
      </c>
      <c r="BH256" s="224">
        <f>IF(N256="sníž. přenesená",J256,0)</f>
        <v>0</v>
      </c>
      <c r="BI256" s="224">
        <f>IF(N256="nulová",J256,0)</f>
        <v>0</v>
      </c>
      <c r="BJ256" s="16" t="s">
        <v>83</v>
      </c>
      <c r="BK256" s="224">
        <f>ROUND(I256*H256,2)</f>
        <v>0</v>
      </c>
      <c r="BL256" s="16" t="s">
        <v>179</v>
      </c>
      <c r="BM256" s="223" t="s">
        <v>509</v>
      </c>
    </row>
    <row r="257" s="2" customFormat="1">
      <c r="A257" s="37"/>
      <c r="B257" s="38"/>
      <c r="C257" s="39"/>
      <c r="D257" s="229" t="s">
        <v>181</v>
      </c>
      <c r="E257" s="39"/>
      <c r="F257" s="230" t="s">
        <v>510</v>
      </c>
      <c r="G257" s="39"/>
      <c r="H257" s="39"/>
      <c r="I257" s="231"/>
      <c r="J257" s="39"/>
      <c r="K257" s="39"/>
      <c r="L257" s="43"/>
      <c r="M257" s="232"/>
      <c r="N257" s="233"/>
      <c r="O257" s="83"/>
      <c r="P257" s="83"/>
      <c r="Q257" s="83"/>
      <c r="R257" s="83"/>
      <c r="S257" s="83"/>
      <c r="T257" s="84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181</v>
      </c>
      <c r="AU257" s="16" t="s">
        <v>85</v>
      </c>
    </row>
    <row r="258" s="2" customFormat="1" ht="44.25" customHeight="1">
      <c r="A258" s="37"/>
      <c r="B258" s="38"/>
      <c r="C258" s="211" t="s">
        <v>511</v>
      </c>
      <c r="D258" s="211" t="s">
        <v>129</v>
      </c>
      <c r="E258" s="212" t="s">
        <v>512</v>
      </c>
      <c r="F258" s="213" t="s">
        <v>513</v>
      </c>
      <c r="G258" s="214" t="s">
        <v>226</v>
      </c>
      <c r="H258" s="215">
        <v>31.361999999999998</v>
      </c>
      <c r="I258" s="216"/>
      <c r="J258" s="217">
        <f>ROUND(I258*H258,2)</f>
        <v>0</v>
      </c>
      <c r="K258" s="213" t="s">
        <v>178</v>
      </c>
      <c r="L258" s="43"/>
      <c r="M258" s="225" t="s">
        <v>20</v>
      </c>
      <c r="N258" s="226" t="s">
        <v>46</v>
      </c>
      <c r="O258" s="83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3" t="s">
        <v>179</v>
      </c>
      <c r="AT258" s="223" t="s">
        <v>129</v>
      </c>
      <c r="AU258" s="223" t="s">
        <v>85</v>
      </c>
      <c r="AY258" s="16" t="s">
        <v>126</v>
      </c>
      <c r="BE258" s="224">
        <f>IF(N258="základní",J258,0)</f>
        <v>0</v>
      </c>
      <c r="BF258" s="224">
        <f>IF(N258="snížená",J258,0)</f>
        <v>0</v>
      </c>
      <c r="BG258" s="224">
        <f>IF(N258="zákl. přenesená",J258,0)</f>
        <v>0</v>
      </c>
      <c r="BH258" s="224">
        <f>IF(N258="sníž. přenesená",J258,0)</f>
        <v>0</v>
      </c>
      <c r="BI258" s="224">
        <f>IF(N258="nulová",J258,0)</f>
        <v>0</v>
      </c>
      <c r="BJ258" s="16" t="s">
        <v>83</v>
      </c>
      <c r="BK258" s="224">
        <f>ROUND(I258*H258,2)</f>
        <v>0</v>
      </c>
      <c r="BL258" s="16" t="s">
        <v>179</v>
      </c>
      <c r="BM258" s="223" t="s">
        <v>514</v>
      </c>
    </row>
    <row r="259" s="2" customFormat="1">
      <c r="A259" s="37"/>
      <c r="B259" s="38"/>
      <c r="C259" s="39"/>
      <c r="D259" s="229" t="s">
        <v>181</v>
      </c>
      <c r="E259" s="39"/>
      <c r="F259" s="230" t="s">
        <v>515</v>
      </c>
      <c r="G259" s="39"/>
      <c r="H259" s="39"/>
      <c r="I259" s="231"/>
      <c r="J259" s="39"/>
      <c r="K259" s="39"/>
      <c r="L259" s="43"/>
      <c r="M259" s="232"/>
      <c r="N259" s="233"/>
      <c r="O259" s="83"/>
      <c r="P259" s="83"/>
      <c r="Q259" s="83"/>
      <c r="R259" s="83"/>
      <c r="S259" s="83"/>
      <c r="T259" s="84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181</v>
      </c>
      <c r="AU259" s="16" t="s">
        <v>85</v>
      </c>
    </row>
    <row r="260" s="2" customFormat="1" ht="44.25" customHeight="1">
      <c r="A260" s="37"/>
      <c r="B260" s="38"/>
      <c r="C260" s="211" t="s">
        <v>516</v>
      </c>
      <c r="D260" s="211" t="s">
        <v>129</v>
      </c>
      <c r="E260" s="212" t="s">
        <v>517</v>
      </c>
      <c r="F260" s="213" t="s">
        <v>518</v>
      </c>
      <c r="G260" s="214" t="s">
        <v>226</v>
      </c>
      <c r="H260" s="215">
        <v>15.68</v>
      </c>
      <c r="I260" s="216"/>
      <c r="J260" s="217">
        <f>ROUND(I260*H260,2)</f>
        <v>0</v>
      </c>
      <c r="K260" s="213" t="s">
        <v>178</v>
      </c>
      <c r="L260" s="43"/>
      <c r="M260" s="225" t="s">
        <v>20</v>
      </c>
      <c r="N260" s="226" t="s">
        <v>46</v>
      </c>
      <c r="O260" s="83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3" t="s">
        <v>179</v>
      </c>
      <c r="AT260" s="223" t="s">
        <v>129</v>
      </c>
      <c r="AU260" s="223" t="s">
        <v>85</v>
      </c>
      <c r="AY260" s="16" t="s">
        <v>126</v>
      </c>
      <c r="BE260" s="224">
        <f>IF(N260="základní",J260,0)</f>
        <v>0</v>
      </c>
      <c r="BF260" s="224">
        <f>IF(N260="snížená",J260,0)</f>
        <v>0</v>
      </c>
      <c r="BG260" s="224">
        <f>IF(N260="zákl. přenesená",J260,0)</f>
        <v>0</v>
      </c>
      <c r="BH260" s="224">
        <f>IF(N260="sníž. přenesená",J260,0)</f>
        <v>0</v>
      </c>
      <c r="BI260" s="224">
        <f>IF(N260="nulová",J260,0)</f>
        <v>0</v>
      </c>
      <c r="BJ260" s="16" t="s">
        <v>83</v>
      </c>
      <c r="BK260" s="224">
        <f>ROUND(I260*H260,2)</f>
        <v>0</v>
      </c>
      <c r="BL260" s="16" t="s">
        <v>179</v>
      </c>
      <c r="BM260" s="223" t="s">
        <v>519</v>
      </c>
    </row>
    <row r="261" s="2" customFormat="1">
      <c r="A261" s="37"/>
      <c r="B261" s="38"/>
      <c r="C261" s="39"/>
      <c r="D261" s="229" t="s">
        <v>181</v>
      </c>
      <c r="E261" s="39"/>
      <c r="F261" s="230" t="s">
        <v>520</v>
      </c>
      <c r="G261" s="39"/>
      <c r="H261" s="39"/>
      <c r="I261" s="231"/>
      <c r="J261" s="39"/>
      <c r="K261" s="39"/>
      <c r="L261" s="43"/>
      <c r="M261" s="232"/>
      <c r="N261" s="233"/>
      <c r="O261" s="83"/>
      <c r="P261" s="83"/>
      <c r="Q261" s="83"/>
      <c r="R261" s="83"/>
      <c r="S261" s="83"/>
      <c r="T261" s="84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181</v>
      </c>
      <c r="AU261" s="16" t="s">
        <v>85</v>
      </c>
    </row>
    <row r="262" s="12" customFormat="1" ht="22.8" customHeight="1">
      <c r="A262" s="12"/>
      <c r="B262" s="195"/>
      <c r="C262" s="196"/>
      <c r="D262" s="197" t="s">
        <v>74</v>
      </c>
      <c r="E262" s="209" t="s">
        <v>521</v>
      </c>
      <c r="F262" s="209" t="s">
        <v>522</v>
      </c>
      <c r="G262" s="196"/>
      <c r="H262" s="196"/>
      <c r="I262" s="199"/>
      <c r="J262" s="210">
        <f>BK262</f>
        <v>0</v>
      </c>
      <c r="K262" s="196"/>
      <c r="L262" s="201"/>
      <c r="M262" s="202"/>
      <c r="N262" s="203"/>
      <c r="O262" s="203"/>
      <c r="P262" s="204">
        <f>SUM(P263:P264)</f>
        <v>0</v>
      </c>
      <c r="Q262" s="203"/>
      <c r="R262" s="204">
        <f>SUM(R263:R264)</f>
        <v>0</v>
      </c>
      <c r="S262" s="203"/>
      <c r="T262" s="205">
        <f>SUM(T263:T264)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6" t="s">
        <v>83</v>
      </c>
      <c r="AT262" s="207" t="s">
        <v>74</v>
      </c>
      <c r="AU262" s="207" t="s">
        <v>83</v>
      </c>
      <c r="AY262" s="206" t="s">
        <v>126</v>
      </c>
      <c r="BK262" s="208">
        <f>SUM(BK263:BK264)</f>
        <v>0</v>
      </c>
    </row>
    <row r="263" s="2" customFormat="1" ht="55.5" customHeight="1">
      <c r="A263" s="37"/>
      <c r="B263" s="38"/>
      <c r="C263" s="211" t="s">
        <v>523</v>
      </c>
      <c r="D263" s="211" t="s">
        <v>129</v>
      </c>
      <c r="E263" s="212" t="s">
        <v>524</v>
      </c>
      <c r="F263" s="213" t="s">
        <v>525</v>
      </c>
      <c r="G263" s="214" t="s">
        <v>226</v>
      </c>
      <c r="H263" s="215">
        <v>15.442</v>
      </c>
      <c r="I263" s="216"/>
      <c r="J263" s="217">
        <f>ROUND(I263*H263,2)</f>
        <v>0</v>
      </c>
      <c r="K263" s="213" t="s">
        <v>178</v>
      </c>
      <c r="L263" s="43"/>
      <c r="M263" s="225" t="s">
        <v>20</v>
      </c>
      <c r="N263" s="226" t="s">
        <v>46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</v>
      </c>
      <c r="T263" s="228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3" t="s">
        <v>179</v>
      </c>
      <c r="AT263" s="223" t="s">
        <v>129</v>
      </c>
      <c r="AU263" s="223" t="s">
        <v>85</v>
      </c>
      <c r="AY263" s="16" t="s">
        <v>126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6" t="s">
        <v>83</v>
      </c>
      <c r="BK263" s="224">
        <f>ROUND(I263*H263,2)</f>
        <v>0</v>
      </c>
      <c r="BL263" s="16" t="s">
        <v>179</v>
      </c>
      <c r="BM263" s="223" t="s">
        <v>526</v>
      </c>
    </row>
    <row r="264" s="2" customFormat="1">
      <c r="A264" s="37"/>
      <c r="B264" s="38"/>
      <c r="C264" s="39"/>
      <c r="D264" s="229" t="s">
        <v>181</v>
      </c>
      <c r="E264" s="39"/>
      <c r="F264" s="230" t="s">
        <v>527</v>
      </c>
      <c r="G264" s="39"/>
      <c r="H264" s="39"/>
      <c r="I264" s="231"/>
      <c r="J264" s="39"/>
      <c r="K264" s="39"/>
      <c r="L264" s="43"/>
      <c r="M264" s="232"/>
      <c r="N264" s="233"/>
      <c r="O264" s="83"/>
      <c r="P264" s="83"/>
      <c r="Q264" s="83"/>
      <c r="R264" s="83"/>
      <c r="S264" s="83"/>
      <c r="T264" s="84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181</v>
      </c>
      <c r="AU264" s="16" t="s">
        <v>85</v>
      </c>
    </row>
    <row r="265" s="12" customFormat="1" ht="25.92" customHeight="1">
      <c r="A265" s="12"/>
      <c r="B265" s="195"/>
      <c r="C265" s="196"/>
      <c r="D265" s="197" t="s">
        <v>74</v>
      </c>
      <c r="E265" s="198" t="s">
        <v>124</v>
      </c>
      <c r="F265" s="198" t="s">
        <v>125</v>
      </c>
      <c r="G265" s="196"/>
      <c r="H265" s="196"/>
      <c r="I265" s="199"/>
      <c r="J265" s="200">
        <f>BK265</f>
        <v>0</v>
      </c>
      <c r="K265" s="196"/>
      <c r="L265" s="201"/>
      <c r="M265" s="202"/>
      <c r="N265" s="203"/>
      <c r="O265" s="203"/>
      <c r="P265" s="204">
        <f>P266+P271+P318+P375+P436+P449+P469+P480+P492+P536+P542+P566+P584+P590+P618+P662+P669</f>
        <v>0</v>
      </c>
      <c r="Q265" s="203"/>
      <c r="R265" s="204">
        <f>R266+R271+R318+R375+R436+R449+R469+R480+R492+R536+R542+R566+R584+R590+R618+R662+R669</f>
        <v>4.3810450300000001</v>
      </c>
      <c r="S265" s="203"/>
      <c r="T265" s="205">
        <f>T266+T271+T318+T375+T436+T449+T469+T480+T492+T536+T542+T566+T584+T590+T618+T662+T669</f>
        <v>6.5112681900000009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6" t="s">
        <v>85</v>
      </c>
      <c r="AT265" s="207" t="s">
        <v>74</v>
      </c>
      <c r="AU265" s="207" t="s">
        <v>75</v>
      </c>
      <c r="AY265" s="206" t="s">
        <v>126</v>
      </c>
      <c r="BK265" s="208">
        <f>BK266+BK271+BK318+BK375+BK436+BK449+BK469+BK480+BK492+BK536+BK542+BK566+BK584+BK590+BK618+BK662+BK669</f>
        <v>0</v>
      </c>
    </row>
    <row r="266" s="12" customFormat="1" ht="22.8" customHeight="1">
      <c r="A266" s="12"/>
      <c r="B266" s="195"/>
      <c r="C266" s="196"/>
      <c r="D266" s="197" t="s">
        <v>74</v>
      </c>
      <c r="E266" s="209" t="s">
        <v>528</v>
      </c>
      <c r="F266" s="209" t="s">
        <v>529</v>
      </c>
      <c r="G266" s="196"/>
      <c r="H266" s="196"/>
      <c r="I266" s="199"/>
      <c r="J266" s="210">
        <f>BK266</f>
        <v>0</v>
      </c>
      <c r="K266" s="196"/>
      <c r="L266" s="201"/>
      <c r="M266" s="202"/>
      <c r="N266" s="203"/>
      <c r="O266" s="203"/>
      <c r="P266" s="204">
        <f>SUM(P267:P270)</f>
        <v>0</v>
      </c>
      <c r="Q266" s="203"/>
      <c r="R266" s="204">
        <f>SUM(R267:R270)</f>
        <v>0.023275000000000001</v>
      </c>
      <c r="S266" s="203"/>
      <c r="T266" s="205">
        <f>SUM(T267:T270)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6" t="s">
        <v>85</v>
      </c>
      <c r="AT266" s="207" t="s">
        <v>74</v>
      </c>
      <c r="AU266" s="207" t="s">
        <v>83</v>
      </c>
      <c r="AY266" s="206" t="s">
        <v>126</v>
      </c>
      <c r="BK266" s="208">
        <f>SUM(BK267:BK270)</f>
        <v>0</v>
      </c>
    </row>
    <row r="267" s="2" customFormat="1" ht="37.8" customHeight="1">
      <c r="A267" s="37"/>
      <c r="B267" s="38"/>
      <c r="C267" s="211" t="s">
        <v>530</v>
      </c>
      <c r="D267" s="211" t="s">
        <v>129</v>
      </c>
      <c r="E267" s="212" t="s">
        <v>531</v>
      </c>
      <c r="F267" s="213" t="s">
        <v>532</v>
      </c>
      <c r="G267" s="214" t="s">
        <v>177</v>
      </c>
      <c r="H267" s="215">
        <v>6.6500000000000004</v>
      </c>
      <c r="I267" s="216"/>
      <c r="J267" s="217">
        <f>ROUND(I267*H267,2)</f>
        <v>0</v>
      </c>
      <c r="K267" s="213" t="s">
        <v>348</v>
      </c>
      <c r="L267" s="43"/>
      <c r="M267" s="225" t="s">
        <v>20</v>
      </c>
      <c r="N267" s="226" t="s">
        <v>46</v>
      </c>
      <c r="O267" s="83"/>
      <c r="P267" s="227">
        <f>O267*H267</f>
        <v>0</v>
      </c>
      <c r="Q267" s="227">
        <v>0.0035000000000000001</v>
      </c>
      <c r="R267" s="227">
        <f>Q267*H267</f>
        <v>0.023275000000000001</v>
      </c>
      <c r="S267" s="227">
        <v>0</v>
      </c>
      <c r="T267" s="228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3" t="s">
        <v>133</v>
      </c>
      <c r="AT267" s="223" t="s">
        <v>129</v>
      </c>
      <c r="AU267" s="223" t="s">
        <v>85</v>
      </c>
      <c r="AY267" s="16" t="s">
        <v>126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6" t="s">
        <v>83</v>
      </c>
      <c r="BK267" s="224">
        <f>ROUND(I267*H267,2)</f>
        <v>0</v>
      </c>
      <c r="BL267" s="16" t="s">
        <v>133</v>
      </c>
      <c r="BM267" s="223" t="s">
        <v>533</v>
      </c>
    </row>
    <row r="268" s="2" customFormat="1">
      <c r="A268" s="37"/>
      <c r="B268" s="38"/>
      <c r="C268" s="39"/>
      <c r="D268" s="229" t="s">
        <v>181</v>
      </c>
      <c r="E268" s="39"/>
      <c r="F268" s="230" t="s">
        <v>534</v>
      </c>
      <c r="G268" s="39"/>
      <c r="H268" s="39"/>
      <c r="I268" s="231"/>
      <c r="J268" s="39"/>
      <c r="K268" s="39"/>
      <c r="L268" s="43"/>
      <c r="M268" s="232"/>
      <c r="N268" s="233"/>
      <c r="O268" s="83"/>
      <c r="P268" s="83"/>
      <c r="Q268" s="83"/>
      <c r="R268" s="83"/>
      <c r="S268" s="83"/>
      <c r="T268" s="84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181</v>
      </c>
      <c r="AU268" s="16" t="s">
        <v>85</v>
      </c>
    </row>
    <row r="269" s="2" customFormat="1" ht="55.5" customHeight="1">
      <c r="A269" s="37"/>
      <c r="B269" s="38"/>
      <c r="C269" s="211" t="s">
        <v>535</v>
      </c>
      <c r="D269" s="211" t="s">
        <v>129</v>
      </c>
      <c r="E269" s="212" t="s">
        <v>536</v>
      </c>
      <c r="F269" s="213" t="s">
        <v>537</v>
      </c>
      <c r="G269" s="214" t="s">
        <v>226</v>
      </c>
      <c r="H269" s="215">
        <v>0.023</v>
      </c>
      <c r="I269" s="216"/>
      <c r="J269" s="217">
        <f>ROUND(I269*H269,2)</f>
        <v>0</v>
      </c>
      <c r="K269" s="213" t="s">
        <v>356</v>
      </c>
      <c r="L269" s="43"/>
      <c r="M269" s="225" t="s">
        <v>20</v>
      </c>
      <c r="N269" s="226" t="s">
        <v>46</v>
      </c>
      <c r="O269" s="83"/>
      <c r="P269" s="227">
        <f>O269*H269</f>
        <v>0</v>
      </c>
      <c r="Q269" s="227">
        <v>0</v>
      </c>
      <c r="R269" s="227">
        <f>Q269*H269</f>
        <v>0</v>
      </c>
      <c r="S269" s="227">
        <v>0</v>
      </c>
      <c r="T269" s="228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3" t="s">
        <v>133</v>
      </c>
      <c r="AT269" s="223" t="s">
        <v>129</v>
      </c>
      <c r="AU269" s="223" t="s">
        <v>85</v>
      </c>
      <c r="AY269" s="16" t="s">
        <v>126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6" t="s">
        <v>83</v>
      </c>
      <c r="BK269" s="224">
        <f>ROUND(I269*H269,2)</f>
        <v>0</v>
      </c>
      <c r="BL269" s="16" t="s">
        <v>133</v>
      </c>
      <c r="BM269" s="223" t="s">
        <v>538</v>
      </c>
    </row>
    <row r="270" s="2" customFormat="1">
      <c r="A270" s="37"/>
      <c r="B270" s="38"/>
      <c r="C270" s="39"/>
      <c r="D270" s="229" t="s">
        <v>181</v>
      </c>
      <c r="E270" s="39"/>
      <c r="F270" s="230" t="s">
        <v>539</v>
      </c>
      <c r="G270" s="39"/>
      <c r="H270" s="39"/>
      <c r="I270" s="231"/>
      <c r="J270" s="39"/>
      <c r="K270" s="39"/>
      <c r="L270" s="43"/>
      <c r="M270" s="232"/>
      <c r="N270" s="233"/>
      <c r="O270" s="83"/>
      <c r="P270" s="83"/>
      <c r="Q270" s="83"/>
      <c r="R270" s="83"/>
      <c r="S270" s="83"/>
      <c r="T270" s="84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181</v>
      </c>
      <c r="AU270" s="16" t="s">
        <v>85</v>
      </c>
    </row>
    <row r="271" s="12" customFormat="1" ht="22.8" customHeight="1">
      <c r="A271" s="12"/>
      <c r="B271" s="195"/>
      <c r="C271" s="196"/>
      <c r="D271" s="197" t="s">
        <v>74</v>
      </c>
      <c r="E271" s="209" t="s">
        <v>540</v>
      </c>
      <c r="F271" s="209" t="s">
        <v>541</v>
      </c>
      <c r="G271" s="196"/>
      <c r="H271" s="196"/>
      <c r="I271" s="199"/>
      <c r="J271" s="210">
        <f>BK271</f>
        <v>0</v>
      </c>
      <c r="K271" s="196"/>
      <c r="L271" s="201"/>
      <c r="M271" s="202"/>
      <c r="N271" s="203"/>
      <c r="O271" s="203"/>
      <c r="P271" s="204">
        <f>SUM(P272:P317)</f>
        <v>0</v>
      </c>
      <c r="Q271" s="203"/>
      <c r="R271" s="204">
        <f>SUM(R272:R317)</f>
        <v>0.131051</v>
      </c>
      <c r="S271" s="203"/>
      <c r="T271" s="205">
        <f>SUM(T272:T317)</f>
        <v>0.69456899999999999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6" t="s">
        <v>85</v>
      </c>
      <c r="AT271" s="207" t="s">
        <v>74</v>
      </c>
      <c r="AU271" s="207" t="s">
        <v>83</v>
      </c>
      <c r="AY271" s="206" t="s">
        <v>126</v>
      </c>
      <c r="BK271" s="208">
        <f>SUM(BK272:BK317)</f>
        <v>0</v>
      </c>
    </row>
    <row r="272" s="2" customFormat="1" ht="33" customHeight="1">
      <c r="A272" s="37"/>
      <c r="B272" s="38"/>
      <c r="C272" s="211" t="s">
        <v>542</v>
      </c>
      <c r="D272" s="211" t="s">
        <v>129</v>
      </c>
      <c r="E272" s="212" t="s">
        <v>543</v>
      </c>
      <c r="F272" s="213" t="s">
        <v>544</v>
      </c>
      <c r="G272" s="214" t="s">
        <v>190</v>
      </c>
      <c r="H272" s="215">
        <v>13.800000000000001</v>
      </c>
      <c r="I272" s="216"/>
      <c r="J272" s="217">
        <f>ROUND(I272*H272,2)</f>
        <v>0</v>
      </c>
      <c r="K272" s="213" t="s">
        <v>178</v>
      </c>
      <c r="L272" s="43"/>
      <c r="M272" s="225" t="s">
        <v>20</v>
      </c>
      <c r="N272" s="226" t="s">
        <v>46</v>
      </c>
      <c r="O272" s="83"/>
      <c r="P272" s="227">
        <f>O272*H272</f>
        <v>0</v>
      </c>
      <c r="Q272" s="227">
        <v>0</v>
      </c>
      <c r="R272" s="227">
        <f>Q272*H272</f>
        <v>0</v>
      </c>
      <c r="S272" s="227">
        <v>0.026700000000000002</v>
      </c>
      <c r="T272" s="228">
        <f>S272*H272</f>
        <v>0.36846000000000007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3" t="s">
        <v>133</v>
      </c>
      <c r="AT272" s="223" t="s">
        <v>129</v>
      </c>
      <c r="AU272" s="223" t="s">
        <v>85</v>
      </c>
      <c r="AY272" s="16" t="s">
        <v>126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6" t="s">
        <v>83</v>
      </c>
      <c r="BK272" s="224">
        <f>ROUND(I272*H272,2)</f>
        <v>0</v>
      </c>
      <c r="BL272" s="16" t="s">
        <v>133</v>
      </c>
      <c r="BM272" s="223" t="s">
        <v>545</v>
      </c>
    </row>
    <row r="273" s="2" customFormat="1">
      <c r="A273" s="37"/>
      <c r="B273" s="38"/>
      <c r="C273" s="39"/>
      <c r="D273" s="229" t="s">
        <v>181</v>
      </c>
      <c r="E273" s="39"/>
      <c r="F273" s="230" t="s">
        <v>546</v>
      </c>
      <c r="G273" s="39"/>
      <c r="H273" s="39"/>
      <c r="I273" s="231"/>
      <c r="J273" s="39"/>
      <c r="K273" s="39"/>
      <c r="L273" s="43"/>
      <c r="M273" s="232"/>
      <c r="N273" s="233"/>
      <c r="O273" s="83"/>
      <c r="P273" s="83"/>
      <c r="Q273" s="83"/>
      <c r="R273" s="83"/>
      <c r="S273" s="83"/>
      <c r="T273" s="84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181</v>
      </c>
      <c r="AU273" s="16" t="s">
        <v>85</v>
      </c>
    </row>
    <row r="274" s="2" customFormat="1" ht="24.15" customHeight="1">
      <c r="A274" s="37"/>
      <c r="B274" s="38"/>
      <c r="C274" s="211" t="s">
        <v>547</v>
      </c>
      <c r="D274" s="211" t="s">
        <v>129</v>
      </c>
      <c r="E274" s="212" t="s">
        <v>548</v>
      </c>
      <c r="F274" s="213" t="s">
        <v>549</v>
      </c>
      <c r="G274" s="214" t="s">
        <v>190</v>
      </c>
      <c r="H274" s="215">
        <v>5.0999999999999996</v>
      </c>
      <c r="I274" s="216"/>
      <c r="J274" s="217">
        <f>ROUND(I274*H274,2)</f>
        <v>0</v>
      </c>
      <c r="K274" s="213" t="s">
        <v>178</v>
      </c>
      <c r="L274" s="43"/>
      <c r="M274" s="225" t="s">
        <v>20</v>
      </c>
      <c r="N274" s="226" t="s">
        <v>46</v>
      </c>
      <c r="O274" s="83"/>
      <c r="P274" s="227">
        <f>O274*H274</f>
        <v>0</v>
      </c>
      <c r="Q274" s="227">
        <v>0</v>
      </c>
      <c r="R274" s="227">
        <f>Q274*H274</f>
        <v>0</v>
      </c>
      <c r="S274" s="227">
        <v>0.014919999999999999</v>
      </c>
      <c r="T274" s="228">
        <f>S274*H274</f>
        <v>0.076091999999999993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3" t="s">
        <v>133</v>
      </c>
      <c r="AT274" s="223" t="s">
        <v>129</v>
      </c>
      <c r="AU274" s="223" t="s">
        <v>85</v>
      </c>
      <c r="AY274" s="16" t="s">
        <v>126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6" t="s">
        <v>83</v>
      </c>
      <c r="BK274" s="224">
        <f>ROUND(I274*H274,2)</f>
        <v>0</v>
      </c>
      <c r="BL274" s="16" t="s">
        <v>133</v>
      </c>
      <c r="BM274" s="223" t="s">
        <v>550</v>
      </c>
    </row>
    <row r="275" s="2" customFormat="1">
      <c r="A275" s="37"/>
      <c r="B275" s="38"/>
      <c r="C275" s="39"/>
      <c r="D275" s="229" t="s">
        <v>181</v>
      </c>
      <c r="E275" s="39"/>
      <c r="F275" s="230" t="s">
        <v>551</v>
      </c>
      <c r="G275" s="39"/>
      <c r="H275" s="39"/>
      <c r="I275" s="231"/>
      <c r="J275" s="39"/>
      <c r="K275" s="39"/>
      <c r="L275" s="43"/>
      <c r="M275" s="232"/>
      <c r="N275" s="233"/>
      <c r="O275" s="83"/>
      <c r="P275" s="83"/>
      <c r="Q275" s="83"/>
      <c r="R275" s="83"/>
      <c r="S275" s="83"/>
      <c r="T275" s="84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181</v>
      </c>
      <c r="AU275" s="16" t="s">
        <v>85</v>
      </c>
    </row>
    <row r="276" s="2" customFormat="1" ht="24.15" customHeight="1">
      <c r="A276" s="37"/>
      <c r="B276" s="38"/>
      <c r="C276" s="211" t="s">
        <v>552</v>
      </c>
      <c r="D276" s="211" t="s">
        <v>129</v>
      </c>
      <c r="E276" s="212" t="s">
        <v>553</v>
      </c>
      <c r="F276" s="213" t="s">
        <v>554</v>
      </c>
      <c r="G276" s="214" t="s">
        <v>190</v>
      </c>
      <c r="H276" s="215">
        <v>6.9000000000000004</v>
      </c>
      <c r="I276" s="216"/>
      <c r="J276" s="217">
        <f>ROUND(I276*H276,2)</f>
        <v>0</v>
      </c>
      <c r="K276" s="213" t="s">
        <v>178</v>
      </c>
      <c r="L276" s="43"/>
      <c r="M276" s="225" t="s">
        <v>20</v>
      </c>
      <c r="N276" s="226" t="s">
        <v>46</v>
      </c>
      <c r="O276" s="83"/>
      <c r="P276" s="227">
        <f>O276*H276</f>
        <v>0</v>
      </c>
      <c r="Q276" s="227">
        <v>0</v>
      </c>
      <c r="R276" s="227">
        <f>Q276*H276</f>
        <v>0</v>
      </c>
      <c r="S276" s="227">
        <v>0.03065</v>
      </c>
      <c r="T276" s="228">
        <f>S276*H276</f>
        <v>0.21148500000000001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3" t="s">
        <v>133</v>
      </c>
      <c r="AT276" s="223" t="s">
        <v>129</v>
      </c>
      <c r="AU276" s="223" t="s">
        <v>85</v>
      </c>
      <c r="AY276" s="16" t="s">
        <v>126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6" t="s">
        <v>83</v>
      </c>
      <c r="BK276" s="224">
        <f>ROUND(I276*H276,2)</f>
        <v>0</v>
      </c>
      <c r="BL276" s="16" t="s">
        <v>133</v>
      </c>
      <c r="BM276" s="223" t="s">
        <v>555</v>
      </c>
    </row>
    <row r="277" s="2" customFormat="1">
      <c r="A277" s="37"/>
      <c r="B277" s="38"/>
      <c r="C277" s="39"/>
      <c r="D277" s="229" t="s">
        <v>181</v>
      </c>
      <c r="E277" s="39"/>
      <c r="F277" s="230" t="s">
        <v>556</v>
      </c>
      <c r="G277" s="39"/>
      <c r="H277" s="39"/>
      <c r="I277" s="231"/>
      <c r="J277" s="39"/>
      <c r="K277" s="39"/>
      <c r="L277" s="43"/>
      <c r="M277" s="232"/>
      <c r="N277" s="233"/>
      <c r="O277" s="83"/>
      <c r="P277" s="83"/>
      <c r="Q277" s="83"/>
      <c r="R277" s="83"/>
      <c r="S277" s="83"/>
      <c r="T277" s="84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181</v>
      </c>
      <c r="AU277" s="16" t="s">
        <v>85</v>
      </c>
    </row>
    <row r="278" s="2" customFormat="1" ht="24.15" customHeight="1">
      <c r="A278" s="37"/>
      <c r="B278" s="38"/>
      <c r="C278" s="211" t="s">
        <v>557</v>
      </c>
      <c r="D278" s="211" t="s">
        <v>129</v>
      </c>
      <c r="E278" s="212" t="s">
        <v>558</v>
      </c>
      <c r="F278" s="213" t="s">
        <v>559</v>
      </c>
      <c r="G278" s="214" t="s">
        <v>190</v>
      </c>
      <c r="H278" s="215">
        <v>14.199999999999999</v>
      </c>
      <c r="I278" s="216"/>
      <c r="J278" s="217">
        <f>ROUND(I278*H278,2)</f>
        <v>0</v>
      </c>
      <c r="K278" s="213" t="s">
        <v>178</v>
      </c>
      <c r="L278" s="43"/>
      <c r="M278" s="225" t="s">
        <v>20</v>
      </c>
      <c r="N278" s="226" t="s">
        <v>46</v>
      </c>
      <c r="O278" s="83"/>
      <c r="P278" s="227">
        <f>O278*H278</f>
        <v>0</v>
      </c>
      <c r="Q278" s="227">
        <v>0</v>
      </c>
      <c r="R278" s="227">
        <f>Q278*H278</f>
        <v>0</v>
      </c>
      <c r="S278" s="227">
        <v>0.0020999999999999999</v>
      </c>
      <c r="T278" s="228">
        <f>S278*H278</f>
        <v>0.029819999999999996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3" t="s">
        <v>133</v>
      </c>
      <c r="AT278" s="223" t="s">
        <v>129</v>
      </c>
      <c r="AU278" s="223" t="s">
        <v>85</v>
      </c>
      <c r="AY278" s="16" t="s">
        <v>126</v>
      </c>
      <c r="BE278" s="224">
        <f>IF(N278="základní",J278,0)</f>
        <v>0</v>
      </c>
      <c r="BF278" s="224">
        <f>IF(N278="snížená",J278,0)</f>
        <v>0</v>
      </c>
      <c r="BG278" s="224">
        <f>IF(N278="zákl. přenesená",J278,0)</f>
        <v>0</v>
      </c>
      <c r="BH278" s="224">
        <f>IF(N278="sníž. přenesená",J278,0)</f>
        <v>0</v>
      </c>
      <c r="BI278" s="224">
        <f>IF(N278="nulová",J278,0)</f>
        <v>0</v>
      </c>
      <c r="BJ278" s="16" t="s">
        <v>83</v>
      </c>
      <c r="BK278" s="224">
        <f>ROUND(I278*H278,2)</f>
        <v>0</v>
      </c>
      <c r="BL278" s="16" t="s">
        <v>133</v>
      </c>
      <c r="BM278" s="223" t="s">
        <v>560</v>
      </c>
    </row>
    <row r="279" s="2" customFormat="1">
      <c r="A279" s="37"/>
      <c r="B279" s="38"/>
      <c r="C279" s="39"/>
      <c r="D279" s="229" t="s">
        <v>181</v>
      </c>
      <c r="E279" s="39"/>
      <c r="F279" s="230" t="s">
        <v>561</v>
      </c>
      <c r="G279" s="39"/>
      <c r="H279" s="39"/>
      <c r="I279" s="231"/>
      <c r="J279" s="39"/>
      <c r="K279" s="39"/>
      <c r="L279" s="43"/>
      <c r="M279" s="232"/>
      <c r="N279" s="233"/>
      <c r="O279" s="83"/>
      <c r="P279" s="83"/>
      <c r="Q279" s="83"/>
      <c r="R279" s="83"/>
      <c r="S279" s="83"/>
      <c r="T279" s="84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181</v>
      </c>
      <c r="AU279" s="16" t="s">
        <v>85</v>
      </c>
    </row>
    <row r="280" s="2" customFormat="1" ht="24.15" customHeight="1">
      <c r="A280" s="37"/>
      <c r="B280" s="38"/>
      <c r="C280" s="211" t="s">
        <v>562</v>
      </c>
      <c r="D280" s="211" t="s">
        <v>129</v>
      </c>
      <c r="E280" s="212" t="s">
        <v>563</v>
      </c>
      <c r="F280" s="213" t="s">
        <v>564</v>
      </c>
      <c r="G280" s="214" t="s">
        <v>190</v>
      </c>
      <c r="H280" s="215">
        <v>4.4000000000000004</v>
      </c>
      <c r="I280" s="216"/>
      <c r="J280" s="217">
        <f>ROUND(I280*H280,2)</f>
        <v>0</v>
      </c>
      <c r="K280" s="213" t="s">
        <v>178</v>
      </c>
      <c r="L280" s="43"/>
      <c r="M280" s="225" t="s">
        <v>20</v>
      </c>
      <c r="N280" s="226" t="s">
        <v>46</v>
      </c>
      <c r="O280" s="83"/>
      <c r="P280" s="227">
        <f>O280*H280</f>
        <v>0</v>
      </c>
      <c r="Q280" s="227">
        <v>0</v>
      </c>
      <c r="R280" s="227">
        <f>Q280*H280</f>
        <v>0</v>
      </c>
      <c r="S280" s="227">
        <v>0.00198</v>
      </c>
      <c r="T280" s="228">
        <f>S280*H280</f>
        <v>0.008712000000000001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3" t="s">
        <v>133</v>
      </c>
      <c r="AT280" s="223" t="s">
        <v>129</v>
      </c>
      <c r="AU280" s="223" t="s">
        <v>85</v>
      </c>
      <c r="AY280" s="16" t="s">
        <v>126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6" t="s">
        <v>83</v>
      </c>
      <c r="BK280" s="224">
        <f>ROUND(I280*H280,2)</f>
        <v>0</v>
      </c>
      <c r="BL280" s="16" t="s">
        <v>133</v>
      </c>
      <c r="BM280" s="223" t="s">
        <v>565</v>
      </c>
    </row>
    <row r="281" s="2" customFormat="1">
      <c r="A281" s="37"/>
      <c r="B281" s="38"/>
      <c r="C281" s="39"/>
      <c r="D281" s="229" t="s">
        <v>181</v>
      </c>
      <c r="E281" s="39"/>
      <c r="F281" s="230" t="s">
        <v>566</v>
      </c>
      <c r="G281" s="39"/>
      <c r="H281" s="39"/>
      <c r="I281" s="231"/>
      <c r="J281" s="39"/>
      <c r="K281" s="39"/>
      <c r="L281" s="43"/>
      <c r="M281" s="232"/>
      <c r="N281" s="233"/>
      <c r="O281" s="83"/>
      <c r="P281" s="83"/>
      <c r="Q281" s="83"/>
      <c r="R281" s="83"/>
      <c r="S281" s="83"/>
      <c r="T281" s="84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181</v>
      </c>
      <c r="AU281" s="16" t="s">
        <v>85</v>
      </c>
    </row>
    <row r="282" s="2" customFormat="1" ht="21.75" customHeight="1">
      <c r="A282" s="37"/>
      <c r="B282" s="38"/>
      <c r="C282" s="211" t="s">
        <v>567</v>
      </c>
      <c r="D282" s="211" t="s">
        <v>129</v>
      </c>
      <c r="E282" s="212" t="s">
        <v>568</v>
      </c>
      <c r="F282" s="213" t="s">
        <v>569</v>
      </c>
      <c r="G282" s="214" t="s">
        <v>190</v>
      </c>
      <c r="H282" s="215">
        <v>4.9000000000000004</v>
      </c>
      <c r="I282" s="216"/>
      <c r="J282" s="217">
        <f>ROUND(I282*H282,2)</f>
        <v>0</v>
      </c>
      <c r="K282" s="213" t="s">
        <v>178</v>
      </c>
      <c r="L282" s="43"/>
      <c r="M282" s="225" t="s">
        <v>20</v>
      </c>
      <c r="N282" s="226" t="s">
        <v>46</v>
      </c>
      <c r="O282" s="83"/>
      <c r="P282" s="227">
        <f>O282*H282</f>
        <v>0</v>
      </c>
      <c r="Q282" s="227">
        <v>0.00142</v>
      </c>
      <c r="R282" s="227">
        <f>Q282*H282</f>
        <v>0.0069580000000000006</v>
      </c>
      <c r="S282" s="227">
        <v>0</v>
      </c>
      <c r="T282" s="228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3" t="s">
        <v>133</v>
      </c>
      <c r="AT282" s="223" t="s">
        <v>129</v>
      </c>
      <c r="AU282" s="223" t="s">
        <v>85</v>
      </c>
      <c r="AY282" s="16" t="s">
        <v>126</v>
      </c>
      <c r="BE282" s="224">
        <f>IF(N282="základní",J282,0)</f>
        <v>0</v>
      </c>
      <c r="BF282" s="224">
        <f>IF(N282="snížená",J282,0)</f>
        <v>0</v>
      </c>
      <c r="BG282" s="224">
        <f>IF(N282="zákl. přenesená",J282,0)</f>
        <v>0</v>
      </c>
      <c r="BH282" s="224">
        <f>IF(N282="sníž. přenesená",J282,0)</f>
        <v>0</v>
      </c>
      <c r="BI282" s="224">
        <f>IF(N282="nulová",J282,0)</f>
        <v>0</v>
      </c>
      <c r="BJ282" s="16" t="s">
        <v>83</v>
      </c>
      <c r="BK282" s="224">
        <f>ROUND(I282*H282,2)</f>
        <v>0</v>
      </c>
      <c r="BL282" s="16" t="s">
        <v>133</v>
      </c>
      <c r="BM282" s="223" t="s">
        <v>570</v>
      </c>
    </row>
    <row r="283" s="2" customFormat="1">
      <c r="A283" s="37"/>
      <c r="B283" s="38"/>
      <c r="C283" s="39"/>
      <c r="D283" s="229" t="s">
        <v>181</v>
      </c>
      <c r="E283" s="39"/>
      <c r="F283" s="230" t="s">
        <v>571</v>
      </c>
      <c r="G283" s="39"/>
      <c r="H283" s="39"/>
      <c r="I283" s="231"/>
      <c r="J283" s="39"/>
      <c r="K283" s="39"/>
      <c r="L283" s="43"/>
      <c r="M283" s="232"/>
      <c r="N283" s="233"/>
      <c r="O283" s="83"/>
      <c r="P283" s="83"/>
      <c r="Q283" s="83"/>
      <c r="R283" s="83"/>
      <c r="S283" s="83"/>
      <c r="T283" s="84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181</v>
      </c>
      <c r="AU283" s="16" t="s">
        <v>85</v>
      </c>
    </row>
    <row r="284" s="2" customFormat="1" ht="21.75" customHeight="1">
      <c r="A284" s="37"/>
      <c r="B284" s="38"/>
      <c r="C284" s="211" t="s">
        <v>572</v>
      </c>
      <c r="D284" s="211" t="s">
        <v>129</v>
      </c>
      <c r="E284" s="212" t="s">
        <v>573</v>
      </c>
      <c r="F284" s="213" t="s">
        <v>574</v>
      </c>
      <c r="G284" s="214" t="s">
        <v>190</v>
      </c>
      <c r="H284" s="215">
        <v>2.7999999999999998</v>
      </c>
      <c r="I284" s="216"/>
      <c r="J284" s="217">
        <f>ROUND(I284*H284,2)</f>
        <v>0</v>
      </c>
      <c r="K284" s="213" t="s">
        <v>178</v>
      </c>
      <c r="L284" s="43"/>
      <c r="M284" s="225" t="s">
        <v>20</v>
      </c>
      <c r="N284" s="226" t="s">
        <v>46</v>
      </c>
      <c r="O284" s="83"/>
      <c r="P284" s="227">
        <f>O284*H284</f>
        <v>0</v>
      </c>
      <c r="Q284" s="227">
        <v>0.00197</v>
      </c>
      <c r="R284" s="227">
        <f>Q284*H284</f>
        <v>0.0055159999999999992</v>
      </c>
      <c r="S284" s="227">
        <v>0</v>
      </c>
      <c r="T284" s="228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3" t="s">
        <v>133</v>
      </c>
      <c r="AT284" s="223" t="s">
        <v>129</v>
      </c>
      <c r="AU284" s="223" t="s">
        <v>85</v>
      </c>
      <c r="AY284" s="16" t="s">
        <v>126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6" t="s">
        <v>83</v>
      </c>
      <c r="BK284" s="224">
        <f>ROUND(I284*H284,2)</f>
        <v>0</v>
      </c>
      <c r="BL284" s="16" t="s">
        <v>133</v>
      </c>
      <c r="BM284" s="223" t="s">
        <v>575</v>
      </c>
    </row>
    <row r="285" s="2" customFormat="1">
      <c r="A285" s="37"/>
      <c r="B285" s="38"/>
      <c r="C285" s="39"/>
      <c r="D285" s="229" t="s">
        <v>181</v>
      </c>
      <c r="E285" s="39"/>
      <c r="F285" s="230" t="s">
        <v>576</v>
      </c>
      <c r="G285" s="39"/>
      <c r="H285" s="39"/>
      <c r="I285" s="231"/>
      <c r="J285" s="39"/>
      <c r="K285" s="39"/>
      <c r="L285" s="43"/>
      <c r="M285" s="232"/>
      <c r="N285" s="233"/>
      <c r="O285" s="83"/>
      <c r="P285" s="83"/>
      <c r="Q285" s="83"/>
      <c r="R285" s="83"/>
      <c r="S285" s="83"/>
      <c r="T285" s="84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181</v>
      </c>
      <c r="AU285" s="16" t="s">
        <v>85</v>
      </c>
    </row>
    <row r="286" s="2" customFormat="1" ht="21.75" customHeight="1">
      <c r="A286" s="37"/>
      <c r="B286" s="38"/>
      <c r="C286" s="211" t="s">
        <v>577</v>
      </c>
      <c r="D286" s="211" t="s">
        <v>129</v>
      </c>
      <c r="E286" s="212" t="s">
        <v>578</v>
      </c>
      <c r="F286" s="213" t="s">
        <v>579</v>
      </c>
      <c r="G286" s="214" t="s">
        <v>190</v>
      </c>
      <c r="H286" s="215">
        <v>3.2999999999999998</v>
      </c>
      <c r="I286" s="216"/>
      <c r="J286" s="217">
        <f>ROUND(I286*H286,2)</f>
        <v>0</v>
      </c>
      <c r="K286" s="213" t="s">
        <v>178</v>
      </c>
      <c r="L286" s="43"/>
      <c r="M286" s="225" t="s">
        <v>20</v>
      </c>
      <c r="N286" s="226" t="s">
        <v>46</v>
      </c>
      <c r="O286" s="83"/>
      <c r="P286" s="227">
        <f>O286*H286</f>
        <v>0</v>
      </c>
      <c r="Q286" s="227">
        <v>0.0030400000000000002</v>
      </c>
      <c r="R286" s="227">
        <f>Q286*H286</f>
        <v>0.010031999999999999</v>
      </c>
      <c r="S286" s="227">
        <v>0</v>
      </c>
      <c r="T286" s="228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3" t="s">
        <v>133</v>
      </c>
      <c r="AT286" s="223" t="s">
        <v>129</v>
      </c>
      <c r="AU286" s="223" t="s">
        <v>85</v>
      </c>
      <c r="AY286" s="16" t="s">
        <v>126</v>
      </c>
      <c r="BE286" s="224">
        <f>IF(N286="základní",J286,0)</f>
        <v>0</v>
      </c>
      <c r="BF286" s="224">
        <f>IF(N286="snížená",J286,0)</f>
        <v>0</v>
      </c>
      <c r="BG286" s="224">
        <f>IF(N286="zákl. přenesená",J286,0)</f>
        <v>0</v>
      </c>
      <c r="BH286" s="224">
        <f>IF(N286="sníž. přenesená",J286,0)</f>
        <v>0</v>
      </c>
      <c r="BI286" s="224">
        <f>IF(N286="nulová",J286,0)</f>
        <v>0</v>
      </c>
      <c r="BJ286" s="16" t="s">
        <v>83</v>
      </c>
      <c r="BK286" s="224">
        <f>ROUND(I286*H286,2)</f>
        <v>0</v>
      </c>
      <c r="BL286" s="16" t="s">
        <v>133</v>
      </c>
      <c r="BM286" s="223" t="s">
        <v>580</v>
      </c>
    </row>
    <row r="287" s="2" customFormat="1">
      <c r="A287" s="37"/>
      <c r="B287" s="38"/>
      <c r="C287" s="39"/>
      <c r="D287" s="229" t="s">
        <v>181</v>
      </c>
      <c r="E287" s="39"/>
      <c r="F287" s="230" t="s">
        <v>581</v>
      </c>
      <c r="G287" s="39"/>
      <c r="H287" s="39"/>
      <c r="I287" s="231"/>
      <c r="J287" s="39"/>
      <c r="K287" s="39"/>
      <c r="L287" s="43"/>
      <c r="M287" s="232"/>
      <c r="N287" s="233"/>
      <c r="O287" s="83"/>
      <c r="P287" s="83"/>
      <c r="Q287" s="83"/>
      <c r="R287" s="83"/>
      <c r="S287" s="83"/>
      <c r="T287" s="84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181</v>
      </c>
      <c r="AU287" s="16" t="s">
        <v>85</v>
      </c>
    </row>
    <row r="288" s="2" customFormat="1" ht="21.75" customHeight="1">
      <c r="A288" s="37"/>
      <c r="B288" s="38"/>
      <c r="C288" s="211" t="s">
        <v>582</v>
      </c>
      <c r="D288" s="211" t="s">
        <v>129</v>
      </c>
      <c r="E288" s="212" t="s">
        <v>583</v>
      </c>
      <c r="F288" s="213" t="s">
        <v>584</v>
      </c>
      <c r="G288" s="214" t="s">
        <v>190</v>
      </c>
      <c r="H288" s="215">
        <v>10.5</v>
      </c>
      <c r="I288" s="216"/>
      <c r="J288" s="217">
        <f>ROUND(I288*H288,2)</f>
        <v>0</v>
      </c>
      <c r="K288" s="213" t="s">
        <v>178</v>
      </c>
      <c r="L288" s="43"/>
      <c r="M288" s="225" t="s">
        <v>20</v>
      </c>
      <c r="N288" s="226" t="s">
        <v>46</v>
      </c>
      <c r="O288" s="83"/>
      <c r="P288" s="227">
        <f>O288*H288</f>
        <v>0</v>
      </c>
      <c r="Q288" s="227">
        <v>0.0049199999999999999</v>
      </c>
      <c r="R288" s="227">
        <f>Q288*H288</f>
        <v>0.051659999999999998</v>
      </c>
      <c r="S288" s="227">
        <v>0</v>
      </c>
      <c r="T288" s="228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223" t="s">
        <v>133</v>
      </c>
      <c r="AT288" s="223" t="s">
        <v>129</v>
      </c>
      <c r="AU288" s="223" t="s">
        <v>85</v>
      </c>
      <c r="AY288" s="16" t="s">
        <v>126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6" t="s">
        <v>83</v>
      </c>
      <c r="BK288" s="224">
        <f>ROUND(I288*H288,2)</f>
        <v>0</v>
      </c>
      <c r="BL288" s="16" t="s">
        <v>133</v>
      </c>
      <c r="BM288" s="223" t="s">
        <v>585</v>
      </c>
    </row>
    <row r="289" s="2" customFormat="1">
      <c r="A289" s="37"/>
      <c r="B289" s="38"/>
      <c r="C289" s="39"/>
      <c r="D289" s="229" t="s">
        <v>181</v>
      </c>
      <c r="E289" s="39"/>
      <c r="F289" s="230" t="s">
        <v>586</v>
      </c>
      <c r="G289" s="39"/>
      <c r="H289" s="39"/>
      <c r="I289" s="231"/>
      <c r="J289" s="39"/>
      <c r="K289" s="39"/>
      <c r="L289" s="43"/>
      <c r="M289" s="232"/>
      <c r="N289" s="233"/>
      <c r="O289" s="83"/>
      <c r="P289" s="83"/>
      <c r="Q289" s="83"/>
      <c r="R289" s="83"/>
      <c r="S289" s="83"/>
      <c r="T289" s="84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16" t="s">
        <v>181</v>
      </c>
      <c r="AU289" s="16" t="s">
        <v>85</v>
      </c>
    </row>
    <row r="290" s="2" customFormat="1" ht="21.75" customHeight="1">
      <c r="A290" s="37"/>
      <c r="B290" s="38"/>
      <c r="C290" s="211" t="s">
        <v>587</v>
      </c>
      <c r="D290" s="211" t="s">
        <v>129</v>
      </c>
      <c r="E290" s="212" t="s">
        <v>588</v>
      </c>
      <c r="F290" s="213" t="s">
        <v>589</v>
      </c>
      <c r="G290" s="214" t="s">
        <v>190</v>
      </c>
      <c r="H290" s="215">
        <v>4.2999999999999998</v>
      </c>
      <c r="I290" s="216"/>
      <c r="J290" s="217">
        <f>ROUND(I290*H290,2)</f>
        <v>0</v>
      </c>
      <c r="K290" s="213" t="s">
        <v>178</v>
      </c>
      <c r="L290" s="43"/>
      <c r="M290" s="225" t="s">
        <v>20</v>
      </c>
      <c r="N290" s="226" t="s">
        <v>46</v>
      </c>
      <c r="O290" s="83"/>
      <c r="P290" s="227">
        <f>O290*H290</f>
        <v>0</v>
      </c>
      <c r="Q290" s="227">
        <v>0.00042999999999999999</v>
      </c>
      <c r="R290" s="227">
        <f>Q290*H290</f>
        <v>0.001849</v>
      </c>
      <c r="S290" s="227">
        <v>0</v>
      </c>
      <c r="T290" s="228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3" t="s">
        <v>133</v>
      </c>
      <c r="AT290" s="223" t="s">
        <v>129</v>
      </c>
      <c r="AU290" s="223" t="s">
        <v>85</v>
      </c>
      <c r="AY290" s="16" t="s">
        <v>126</v>
      </c>
      <c r="BE290" s="224">
        <f>IF(N290="základní",J290,0)</f>
        <v>0</v>
      </c>
      <c r="BF290" s="224">
        <f>IF(N290="snížená",J290,0)</f>
        <v>0</v>
      </c>
      <c r="BG290" s="224">
        <f>IF(N290="zákl. přenesená",J290,0)</f>
        <v>0</v>
      </c>
      <c r="BH290" s="224">
        <f>IF(N290="sníž. přenesená",J290,0)</f>
        <v>0</v>
      </c>
      <c r="BI290" s="224">
        <f>IF(N290="nulová",J290,0)</f>
        <v>0</v>
      </c>
      <c r="BJ290" s="16" t="s">
        <v>83</v>
      </c>
      <c r="BK290" s="224">
        <f>ROUND(I290*H290,2)</f>
        <v>0</v>
      </c>
      <c r="BL290" s="16" t="s">
        <v>133</v>
      </c>
      <c r="BM290" s="223" t="s">
        <v>590</v>
      </c>
    </row>
    <row r="291" s="2" customFormat="1">
      <c r="A291" s="37"/>
      <c r="B291" s="38"/>
      <c r="C291" s="39"/>
      <c r="D291" s="229" t="s">
        <v>181</v>
      </c>
      <c r="E291" s="39"/>
      <c r="F291" s="230" t="s">
        <v>591</v>
      </c>
      <c r="G291" s="39"/>
      <c r="H291" s="39"/>
      <c r="I291" s="231"/>
      <c r="J291" s="39"/>
      <c r="K291" s="39"/>
      <c r="L291" s="43"/>
      <c r="M291" s="232"/>
      <c r="N291" s="233"/>
      <c r="O291" s="83"/>
      <c r="P291" s="83"/>
      <c r="Q291" s="83"/>
      <c r="R291" s="83"/>
      <c r="S291" s="83"/>
      <c r="T291" s="84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181</v>
      </c>
      <c r="AU291" s="16" t="s">
        <v>85</v>
      </c>
    </row>
    <row r="292" s="2" customFormat="1" ht="21.75" customHeight="1">
      <c r="A292" s="37"/>
      <c r="B292" s="38"/>
      <c r="C292" s="211" t="s">
        <v>592</v>
      </c>
      <c r="D292" s="211" t="s">
        <v>129</v>
      </c>
      <c r="E292" s="212" t="s">
        <v>593</v>
      </c>
      <c r="F292" s="213" t="s">
        <v>594</v>
      </c>
      <c r="G292" s="214" t="s">
        <v>190</v>
      </c>
      <c r="H292" s="215">
        <v>1.3500000000000001</v>
      </c>
      <c r="I292" s="216"/>
      <c r="J292" s="217">
        <f>ROUND(I292*H292,2)</f>
        <v>0</v>
      </c>
      <c r="K292" s="213" t="s">
        <v>178</v>
      </c>
      <c r="L292" s="43"/>
      <c r="M292" s="225" t="s">
        <v>20</v>
      </c>
      <c r="N292" s="226" t="s">
        <v>46</v>
      </c>
      <c r="O292" s="83"/>
      <c r="P292" s="227">
        <f>O292*H292</f>
        <v>0</v>
      </c>
      <c r="Q292" s="227">
        <v>0.00050000000000000001</v>
      </c>
      <c r="R292" s="227">
        <f>Q292*H292</f>
        <v>0.00067500000000000004</v>
      </c>
      <c r="S292" s="227">
        <v>0</v>
      </c>
      <c r="T292" s="228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3" t="s">
        <v>133</v>
      </c>
      <c r="AT292" s="223" t="s">
        <v>129</v>
      </c>
      <c r="AU292" s="223" t="s">
        <v>85</v>
      </c>
      <c r="AY292" s="16" t="s">
        <v>126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6" t="s">
        <v>83</v>
      </c>
      <c r="BK292" s="224">
        <f>ROUND(I292*H292,2)</f>
        <v>0</v>
      </c>
      <c r="BL292" s="16" t="s">
        <v>133</v>
      </c>
      <c r="BM292" s="223" t="s">
        <v>595</v>
      </c>
    </row>
    <row r="293" s="2" customFormat="1">
      <c r="A293" s="37"/>
      <c r="B293" s="38"/>
      <c r="C293" s="39"/>
      <c r="D293" s="229" t="s">
        <v>181</v>
      </c>
      <c r="E293" s="39"/>
      <c r="F293" s="230" t="s">
        <v>596</v>
      </c>
      <c r="G293" s="39"/>
      <c r="H293" s="39"/>
      <c r="I293" s="231"/>
      <c r="J293" s="39"/>
      <c r="K293" s="39"/>
      <c r="L293" s="43"/>
      <c r="M293" s="232"/>
      <c r="N293" s="233"/>
      <c r="O293" s="83"/>
      <c r="P293" s="83"/>
      <c r="Q293" s="83"/>
      <c r="R293" s="83"/>
      <c r="S293" s="83"/>
      <c r="T293" s="84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181</v>
      </c>
      <c r="AU293" s="16" t="s">
        <v>85</v>
      </c>
    </row>
    <row r="294" s="2" customFormat="1" ht="21.75" customHeight="1">
      <c r="A294" s="37"/>
      <c r="B294" s="38"/>
      <c r="C294" s="211" t="s">
        <v>597</v>
      </c>
      <c r="D294" s="211" t="s">
        <v>129</v>
      </c>
      <c r="E294" s="212" t="s">
        <v>598</v>
      </c>
      <c r="F294" s="213" t="s">
        <v>599</v>
      </c>
      <c r="G294" s="214" t="s">
        <v>190</v>
      </c>
      <c r="H294" s="215">
        <v>1.6499999999999999</v>
      </c>
      <c r="I294" s="216"/>
      <c r="J294" s="217">
        <f>ROUND(I294*H294,2)</f>
        <v>0</v>
      </c>
      <c r="K294" s="213" t="s">
        <v>178</v>
      </c>
      <c r="L294" s="43"/>
      <c r="M294" s="225" t="s">
        <v>20</v>
      </c>
      <c r="N294" s="226" t="s">
        <v>46</v>
      </c>
      <c r="O294" s="83"/>
      <c r="P294" s="227">
        <f>O294*H294</f>
        <v>0</v>
      </c>
      <c r="Q294" s="227">
        <v>0.00076000000000000004</v>
      </c>
      <c r="R294" s="227">
        <f>Q294*H294</f>
        <v>0.0012539999999999999</v>
      </c>
      <c r="S294" s="227">
        <v>0</v>
      </c>
      <c r="T294" s="228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3" t="s">
        <v>133</v>
      </c>
      <c r="AT294" s="223" t="s">
        <v>129</v>
      </c>
      <c r="AU294" s="223" t="s">
        <v>85</v>
      </c>
      <c r="AY294" s="16" t="s">
        <v>126</v>
      </c>
      <c r="BE294" s="224">
        <f>IF(N294="základní",J294,0)</f>
        <v>0</v>
      </c>
      <c r="BF294" s="224">
        <f>IF(N294="snížená",J294,0)</f>
        <v>0</v>
      </c>
      <c r="BG294" s="224">
        <f>IF(N294="zákl. přenesená",J294,0)</f>
        <v>0</v>
      </c>
      <c r="BH294" s="224">
        <f>IF(N294="sníž. přenesená",J294,0)</f>
        <v>0</v>
      </c>
      <c r="BI294" s="224">
        <f>IF(N294="nulová",J294,0)</f>
        <v>0</v>
      </c>
      <c r="BJ294" s="16" t="s">
        <v>83</v>
      </c>
      <c r="BK294" s="224">
        <f>ROUND(I294*H294,2)</f>
        <v>0</v>
      </c>
      <c r="BL294" s="16" t="s">
        <v>133</v>
      </c>
      <c r="BM294" s="223" t="s">
        <v>600</v>
      </c>
    </row>
    <row r="295" s="2" customFormat="1">
      <c r="A295" s="37"/>
      <c r="B295" s="38"/>
      <c r="C295" s="39"/>
      <c r="D295" s="229" t="s">
        <v>181</v>
      </c>
      <c r="E295" s="39"/>
      <c r="F295" s="230" t="s">
        <v>601</v>
      </c>
      <c r="G295" s="39"/>
      <c r="H295" s="39"/>
      <c r="I295" s="231"/>
      <c r="J295" s="39"/>
      <c r="K295" s="39"/>
      <c r="L295" s="43"/>
      <c r="M295" s="232"/>
      <c r="N295" s="233"/>
      <c r="O295" s="83"/>
      <c r="P295" s="83"/>
      <c r="Q295" s="83"/>
      <c r="R295" s="83"/>
      <c r="S295" s="83"/>
      <c r="T295" s="84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181</v>
      </c>
      <c r="AU295" s="16" t="s">
        <v>85</v>
      </c>
    </row>
    <row r="296" s="2" customFormat="1" ht="21.75" customHeight="1">
      <c r="A296" s="37"/>
      <c r="B296" s="38"/>
      <c r="C296" s="211" t="s">
        <v>602</v>
      </c>
      <c r="D296" s="211" t="s">
        <v>129</v>
      </c>
      <c r="E296" s="212" t="s">
        <v>603</v>
      </c>
      <c r="F296" s="213" t="s">
        <v>604</v>
      </c>
      <c r="G296" s="214" t="s">
        <v>190</v>
      </c>
      <c r="H296" s="215">
        <v>4.4000000000000004</v>
      </c>
      <c r="I296" s="216"/>
      <c r="J296" s="217">
        <f>ROUND(I296*H296,2)</f>
        <v>0</v>
      </c>
      <c r="K296" s="213" t="s">
        <v>178</v>
      </c>
      <c r="L296" s="43"/>
      <c r="M296" s="225" t="s">
        <v>20</v>
      </c>
      <c r="N296" s="226" t="s">
        <v>46</v>
      </c>
      <c r="O296" s="83"/>
      <c r="P296" s="227">
        <f>O296*H296</f>
        <v>0</v>
      </c>
      <c r="Q296" s="227">
        <v>0.0015299999999999999</v>
      </c>
      <c r="R296" s="227">
        <f>Q296*H296</f>
        <v>0.0067320000000000001</v>
      </c>
      <c r="S296" s="227">
        <v>0</v>
      </c>
      <c r="T296" s="228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3" t="s">
        <v>133</v>
      </c>
      <c r="AT296" s="223" t="s">
        <v>129</v>
      </c>
      <c r="AU296" s="223" t="s">
        <v>85</v>
      </c>
      <c r="AY296" s="16" t="s">
        <v>126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6" t="s">
        <v>83</v>
      </c>
      <c r="BK296" s="224">
        <f>ROUND(I296*H296,2)</f>
        <v>0</v>
      </c>
      <c r="BL296" s="16" t="s">
        <v>133</v>
      </c>
      <c r="BM296" s="223" t="s">
        <v>605</v>
      </c>
    </row>
    <row r="297" s="2" customFormat="1">
      <c r="A297" s="37"/>
      <c r="B297" s="38"/>
      <c r="C297" s="39"/>
      <c r="D297" s="229" t="s">
        <v>181</v>
      </c>
      <c r="E297" s="39"/>
      <c r="F297" s="230" t="s">
        <v>606</v>
      </c>
      <c r="G297" s="39"/>
      <c r="H297" s="39"/>
      <c r="I297" s="231"/>
      <c r="J297" s="39"/>
      <c r="K297" s="39"/>
      <c r="L297" s="43"/>
      <c r="M297" s="232"/>
      <c r="N297" s="233"/>
      <c r="O297" s="83"/>
      <c r="P297" s="83"/>
      <c r="Q297" s="83"/>
      <c r="R297" s="83"/>
      <c r="S297" s="83"/>
      <c r="T297" s="84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181</v>
      </c>
      <c r="AU297" s="16" t="s">
        <v>85</v>
      </c>
    </row>
    <row r="298" s="2" customFormat="1" ht="21.75" customHeight="1">
      <c r="A298" s="37"/>
      <c r="B298" s="38"/>
      <c r="C298" s="234" t="s">
        <v>607</v>
      </c>
      <c r="D298" s="234" t="s">
        <v>244</v>
      </c>
      <c r="E298" s="235" t="s">
        <v>608</v>
      </c>
      <c r="F298" s="236" t="s">
        <v>609</v>
      </c>
      <c r="G298" s="237" t="s">
        <v>327</v>
      </c>
      <c r="H298" s="238">
        <v>1</v>
      </c>
      <c r="I298" s="239"/>
      <c r="J298" s="240">
        <f>ROUND(I298*H298,2)</f>
        <v>0</v>
      </c>
      <c r="K298" s="236" t="s">
        <v>178</v>
      </c>
      <c r="L298" s="241"/>
      <c r="M298" s="242" t="s">
        <v>20</v>
      </c>
      <c r="N298" s="243" t="s">
        <v>46</v>
      </c>
      <c r="O298" s="83"/>
      <c r="P298" s="227">
        <f>O298*H298</f>
        <v>0</v>
      </c>
      <c r="Q298" s="227">
        <v>0.00029999999999999997</v>
      </c>
      <c r="R298" s="227">
        <f>Q298*H298</f>
        <v>0.00029999999999999997</v>
      </c>
      <c r="S298" s="227">
        <v>0</v>
      </c>
      <c r="T298" s="228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3" t="s">
        <v>335</v>
      </c>
      <c r="AT298" s="223" t="s">
        <v>244</v>
      </c>
      <c r="AU298" s="223" t="s">
        <v>85</v>
      </c>
      <c r="AY298" s="16" t="s">
        <v>126</v>
      </c>
      <c r="BE298" s="224">
        <f>IF(N298="základní",J298,0)</f>
        <v>0</v>
      </c>
      <c r="BF298" s="224">
        <f>IF(N298="snížená",J298,0)</f>
        <v>0</v>
      </c>
      <c r="BG298" s="224">
        <f>IF(N298="zákl. přenesená",J298,0)</f>
        <v>0</v>
      </c>
      <c r="BH298" s="224">
        <f>IF(N298="sníž. přenesená",J298,0)</f>
        <v>0</v>
      </c>
      <c r="BI298" s="224">
        <f>IF(N298="nulová",J298,0)</f>
        <v>0</v>
      </c>
      <c r="BJ298" s="16" t="s">
        <v>83</v>
      </c>
      <c r="BK298" s="224">
        <f>ROUND(I298*H298,2)</f>
        <v>0</v>
      </c>
      <c r="BL298" s="16" t="s">
        <v>133</v>
      </c>
      <c r="BM298" s="223" t="s">
        <v>610</v>
      </c>
    </row>
    <row r="299" s="2" customFormat="1" ht="21.75" customHeight="1">
      <c r="A299" s="37"/>
      <c r="B299" s="38"/>
      <c r="C299" s="234" t="s">
        <v>611</v>
      </c>
      <c r="D299" s="234" t="s">
        <v>244</v>
      </c>
      <c r="E299" s="235" t="s">
        <v>612</v>
      </c>
      <c r="F299" s="236" t="s">
        <v>613</v>
      </c>
      <c r="G299" s="237" t="s">
        <v>327</v>
      </c>
      <c r="H299" s="238">
        <v>1</v>
      </c>
      <c r="I299" s="239"/>
      <c r="J299" s="240">
        <f>ROUND(I299*H299,2)</f>
        <v>0</v>
      </c>
      <c r="K299" s="236" t="s">
        <v>178</v>
      </c>
      <c r="L299" s="241"/>
      <c r="M299" s="242" t="s">
        <v>20</v>
      </c>
      <c r="N299" s="243" t="s">
        <v>46</v>
      </c>
      <c r="O299" s="83"/>
      <c r="P299" s="227">
        <f>O299*H299</f>
        <v>0</v>
      </c>
      <c r="Q299" s="227">
        <v>0.00075000000000000002</v>
      </c>
      <c r="R299" s="227">
        <f>Q299*H299</f>
        <v>0.00075000000000000002</v>
      </c>
      <c r="S299" s="227">
        <v>0</v>
      </c>
      <c r="T299" s="228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23" t="s">
        <v>335</v>
      </c>
      <c r="AT299" s="223" t="s">
        <v>244</v>
      </c>
      <c r="AU299" s="223" t="s">
        <v>85</v>
      </c>
      <c r="AY299" s="16" t="s">
        <v>126</v>
      </c>
      <c r="BE299" s="224">
        <f>IF(N299="základní",J299,0)</f>
        <v>0</v>
      </c>
      <c r="BF299" s="224">
        <f>IF(N299="snížená",J299,0)</f>
        <v>0</v>
      </c>
      <c r="BG299" s="224">
        <f>IF(N299="zákl. přenesená",J299,0)</f>
        <v>0</v>
      </c>
      <c r="BH299" s="224">
        <f>IF(N299="sníž. přenesená",J299,0)</f>
        <v>0</v>
      </c>
      <c r="BI299" s="224">
        <f>IF(N299="nulová",J299,0)</f>
        <v>0</v>
      </c>
      <c r="BJ299" s="16" t="s">
        <v>83</v>
      </c>
      <c r="BK299" s="224">
        <f>ROUND(I299*H299,2)</f>
        <v>0</v>
      </c>
      <c r="BL299" s="16" t="s">
        <v>133</v>
      </c>
      <c r="BM299" s="223" t="s">
        <v>614</v>
      </c>
    </row>
    <row r="300" s="2" customFormat="1" ht="24.15" customHeight="1">
      <c r="A300" s="37"/>
      <c r="B300" s="38"/>
      <c r="C300" s="211" t="s">
        <v>615</v>
      </c>
      <c r="D300" s="211" t="s">
        <v>129</v>
      </c>
      <c r="E300" s="212" t="s">
        <v>616</v>
      </c>
      <c r="F300" s="213" t="s">
        <v>617</v>
      </c>
      <c r="G300" s="214" t="s">
        <v>190</v>
      </c>
      <c r="H300" s="215">
        <v>2.8999999999999999</v>
      </c>
      <c r="I300" s="216"/>
      <c r="J300" s="217">
        <f>ROUND(I300*H300,2)</f>
        <v>0</v>
      </c>
      <c r="K300" s="213" t="s">
        <v>178</v>
      </c>
      <c r="L300" s="43"/>
      <c r="M300" s="225" t="s">
        <v>20</v>
      </c>
      <c r="N300" s="226" t="s">
        <v>46</v>
      </c>
      <c r="O300" s="83"/>
      <c r="P300" s="227">
        <f>O300*H300</f>
        <v>0</v>
      </c>
      <c r="Q300" s="227">
        <v>0.0023900000000000002</v>
      </c>
      <c r="R300" s="227">
        <f>Q300*H300</f>
        <v>0.0069310000000000005</v>
      </c>
      <c r="S300" s="227">
        <v>0</v>
      </c>
      <c r="T300" s="228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3" t="s">
        <v>133</v>
      </c>
      <c r="AT300" s="223" t="s">
        <v>129</v>
      </c>
      <c r="AU300" s="223" t="s">
        <v>85</v>
      </c>
      <c r="AY300" s="16" t="s">
        <v>126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6" t="s">
        <v>83</v>
      </c>
      <c r="BK300" s="224">
        <f>ROUND(I300*H300,2)</f>
        <v>0</v>
      </c>
      <c r="BL300" s="16" t="s">
        <v>133</v>
      </c>
      <c r="BM300" s="223" t="s">
        <v>618</v>
      </c>
    </row>
    <row r="301" s="2" customFormat="1">
      <c r="A301" s="37"/>
      <c r="B301" s="38"/>
      <c r="C301" s="39"/>
      <c r="D301" s="229" t="s">
        <v>181</v>
      </c>
      <c r="E301" s="39"/>
      <c r="F301" s="230" t="s">
        <v>619</v>
      </c>
      <c r="G301" s="39"/>
      <c r="H301" s="39"/>
      <c r="I301" s="231"/>
      <c r="J301" s="39"/>
      <c r="K301" s="39"/>
      <c r="L301" s="43"/>
      <c r="M301" s="232"/>
      <c r="N301" s="233"/>
      <c r="O301" s="83"/>
      <c r="P301" s="83"/>
      <c r="Q301" s="83"/>
      <c r="R301" s="83"/>
      <c r="S301" s="83"/>
      <c r="T301" s="84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181</v>
      </c>
      <c r="AU301" s="16" t="s">
        <v>85</v>
      </c>
    </row>
    <row r="302" s="2" customFormat="1" ht="24.15" customHeight="1">
      <c r="A302" s="37"/>
      <c r="B302" s="38"/>
      <c r="C302" s="211" t="s">
        <v>620</v>
      </c>
      <c r="D302" s="211" t="s">
        <v>129</v>
      </c>
      <c r="E302" s="212" t="s">
        <v>621</v>
      </c>
      <c r="F302" s="213" t="s">
        <v>622</v>
      </c>
      <c r="G302" s="214" t="s">
        <v>190</v>
      </c>
      <c r="H302" s="215">
        <v>2.8999999999999999</v>
      </c>
      <c r="I302" s="216"/>
      <c r="J302" s="217">
        <f>ROUND(I302*H302,2)</f>
        <v>0</v>
      </c>
      <c r="K302" s="213" t="s">
        <v>178</v>
      </c>
      <c r="L302" s="43"/>
      <c r="M302" s="225" t="s">
        <v>20</v>
      </c>
      <c r="N302" s="226" t="s">
        <v>46</v>
      </c>
      <c r="O302" s="83"/>
      <c r="P302" s="227">
        <f>O302*H302</f>
        <v>0</v>
      </c>
      <c r="Q302" s="227">
        <v>0.0045999999999999999</v>
      </c>
      <c r="R302" s="227">
        <f>Q302*H302</f>
        <v>0.013339999999999999</v>
      </c>
      <c r="S302" s="227">
        <v>0</v>
      </c>
      <c r="T302" s="228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3" t="s">
        <v>133</v>
      </c>
      <c r="AT302" s="223" t="s">
        <v>129</v>
      </c>
      <c r="AU302" s="223" t="s">
        <v>85</v>
      </c>
      <c r="AY302" s="16" t="s">
        <v>126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6" t="s">
        <v>83</v>
      </c>
      <c r="BK302" s="224">
        <f>ROUND(I302*H302,2)</f>
        <v>0</v>
      </c>
      <c r="BL302" s="16" t="s">
        <v>133</v>
      </c>
      <c r="BM302" s="223" t="s">
        <v>623</v>
      </c>
    </row>
    <row r="303" s="2" customFormat="1">
      <c r="A303" s="37"/>
      <c r="B303" s="38"/>
      <c r="C303" s="39"/>
      <c r="D303" s="229" t="s">
        <v>181</v>
      </c>
      <c r="E303" s="39"/>
      <c r="F303" s="230" t="s">
        <v>624</v>
      </c>
      <c r="G303" s="39"/>
      <c r="H303" s="39"/>
      <c r="I303" s="231"/>
      <c r="J303" s="39"/>
      <c r="K303" s="39"/>
      <c r="L303" s="43"/>
      <c r="M303" s="232"/>
      <c r="N303" s="233"/>
      <c r="O303" s="83"/>
      <c r="P303" s="83"/>
      <c r="Q303" s="83"/>
      <c r="R303" s="83"/>
      <c r="S303" s="83"/>
      <c r="T303" s="84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181</v>
      </c>
      <c r="AU303" s="16" t="s">
        <v>85</v>
      </c>
    </row>
    <row r="304" s="2" customFormat="1" ht="24.15" customHeight="1">
      <c r="A304" s="37"/>
      <c r="B304" s="38"/>
      <c r="C304" s="211" t="s">
        <v>625</v>
      </c>
      <c r="D304" s="211" t="s">
        <v>129</v>
      </c>
      <c r="E304" s="212" t="s">
        <v>626</v>
      </c>
      <c r="F304" s="213" t="s">
        <v>627</v>
      </c>
      <c r="G304" s="214" t="s">
        <v>190</v>
      </c>
      <c r="H304" s="215">
        <v>5.0999999999999996</v>
      </c>
      <c r="I304" s="216"/>
      <c r="J304" s="217">
        <f>ROUND(I304*H304,2)</f>
        <v>0</v>
      </c>
      <c r="K304" s="213" t="s">
        <v>178</v>
      </c>
      <c r="L304" s="43"/>
      <c r="M304" s="225" t="s">
        <v>20</v>
      </c>
      <c r="N304" s="226" t="s">
        <v>46</v>
      </c>
      <c r="O304" s="83"/>
      <c r="P304" s="227">
        <f>O304*H304</f>
        <v>0</v>
      </c>
      <c r="Q304" s="227">
        <v>0.0041399999999999996</v>
      </c>
      <c r="R304" s="227">
        <f>Q304*H304</f>
        <v>0.021113999999999997</v>
      </c>
      <c r="S304" s="227">
        <v>0</v>
      </c>
      <c r="T304" s="228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3" t="s">
        <v>133</v>
      </c>
      <c r="AT304" s="223" t="s">
        <v>129</v>
      </c>
      <c r="AU304" s="223" t="s">
        <v>85</v>
      </c>
      <c r="AY304" s="16" t="s">
        <v>126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6" t="s">
        <v>83</v>
      </c>
      <c r="BK304" s="224">
        <f>ROUND(I304*H304,2)</f>
        <v>0</v>
      </c>
      <c r="BL304" s="16" t="s">
        <v>133</v>
      </c>
      <c r="BM304" s="223" t="s">
        <v>628</v>
      </c>
    </row>
    <row r="305" s="2" customFormat="1">
      <c r="A305" s="37"/>
      <c r="B305" s="38"/>
      <c r="C305" s="39"/>
      <c r="D305" s="229" t="s">
        <v>181</v>
      </c>
      <c r="E305" s="39"/>
      <c r="F305" s="230" t="s">
        <v>629</v>
      </c>
      <c r="G305" s="39"/>
      <c r="H305" s="39"/>
      <c r="I305" s="231"/>
      <c r="J305" s="39"/>
      <c r="K305" s="39"/>
      <c r="L305" s="43"/>
      <c r="M305" s="232"/>
      <c r="N305" s="233"/>
      <c r="O305" s="83"/>
      <c r="P305" s="83"/>
      <c r="Q305" s="83"/>
      <c r="R305" s="83"/>
      <c r="S305" s="83"/>
      <c r="T305" s="84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181</v>
      </c>
      <c r="AU305" s="16" t="s">
        <v>85</v>
      </c>
    </row>
    <row r="306" s="2" customFormat="1" ht="24.15" customHeight="1">
      <c r="A306" s="37"/>
      <c r="B306" s="38"/>
      <c r="C306" s="211" t="s">
        <v>630</v>
      </c>
      <c r="D306" s="211" t="s">
        <v>129</v>
      </c>
      <c r="E306" s="212" t="s">
        <v>631</v>
      </c>
      <c r="F306" s="213" t="s">
        <v>632</v>
      </c>
      <c r="G306" s="214" t="s">
        <v>327</v>
      </c>
      <c r="H306" s="215">
        <v>7</v>
      </c>
      <c r="I306" s="216"/>
      <c r="J306" s="217">
        <f>ROUND(I306*H306,2)</f>
        <v>0</v>
      </c>
      <c r="K306" s="213" t="s">
        <v>178</v>
      </c>
      <c r="L306" s="43"/>
      <c r="M306" s="225" t="s">
        <v>20</v>
      </c>
      <c r="N306" s="226" t="s">
        <v>46</v>
      </c>
      <c r="O306" s="83"/>
      <c r="P306" s="227">
        <f>O306*H306</f>
        <v>0</v>
      </c>
      <c r="Q306" s="227">
        <v>0</v>
      </c>
      <c r="R306" s="227">
        <f>Q306*H306</f>
        <v>0</v>
      </c>
      <c r="S306" s="227">
        <v>0</v>
      </c>
      <c r="T306" s="228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3" t="s">
        <v>133</v>
      </c>
      <c r="AT306" s="223" t="s">
        <v>129</v>
      </c>
      <c r="AU306" s="223" t="s">
        <v>85</v>
      </c>
      <c r="AY306" s="16" t="s">
        <v>126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6" t="s">
        <v>83</v>
      </c>
      <c r="BK306" s="224">
        <f>ROUND(I306*H306,2)</f>
        <v>0</v>
      </c>
      <c r="BL306" s="16" t="s">
        <v>133</v>
      </c>
      <c r="BM306" s="223" t="s">
        <v>633</v>
      </c>
    </row>
    <row r="307" s="2" customFormat="1">
      <c r="A307" s="37"/>
      <c r="B307" s="38"/>
      <c r="C307" s="39"/>
      <c r="D307" s="229" t="s">
        <v>181</v>
      </c>
      <c r="E307" s="39"/>
      <c r="F307" s="230" t="s">
        <v>634</v>
      </c>
      <c r="G307" s="39"/>
      <c r="H307" s="39"/>
      <c r="I307" s="231"/>
      <c r="J307" s="39"/>
      <c r="K307" s="39"/>
      <c r="L307" s="43"/>
      <c r="M307" s="232"/>
      <c r="N307" s="233"/>
      <c r="O307" s="83"/>
      <c r="P307" s="83"/>
      <c r="Q307" s="83"/>
      <c r="R307" s="83"/>
      <c r="S307" s="83"/>
      <c r="T307" s="84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181</v>
      </c>
      <c r="AU307" s="16" t="s">
        <v>85</v>
      </c>
    </row>
    <row r="308" s="2" customFormat="1" ht="24.15" customHeight="1">
      <c r="A308" s="37"/>
      <c r="B308" s="38"/>
      <c r="C308" s="211" t="s">
        <v>635</v>
      </c>
      <c r="D308" s="211" t="s">
        <v>129</v>
      </c>
      <c r="E308" s="212" t="s">
        <v>636</v>
      </c>
      <c r="F308" s="213" t="s">
        <v>637</v>
      </c>
      <c r="G308" s="214" t="s">
        <v>327</v>
      </c>
      <c r="H308" s="215">
        <v>3</v>
      </c>
      <c r="I308" s="216"/>
      <c r="J308" s="217">
        <f>ROUND(I308*H308,2)</f>
        <v>0</v>
      </c>
      <c r="K308" s="213" t="s">
        <v>178</v>
      </c>
      <c r="L308" s="43"/>
      <c r="M308" s="225" t="s">
        <v>20</v>
      </c>
      <c r="N308" s="226" t="s">
        <v>46</v>
      </c>
      <c r="O308" s="83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3" t="s">
        <v>133</v>
      </c>
      <c r="AT308" s="223" t="s">
        <v>129</v>
      </c>
      <c r="AU308" s="223" t="s">
        <v>85</v>
      </c>
      <c r="AY308" s="16" t="s">
        <v>126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6" t="s">
        <v>83</v>
      </c>
      <c r="BK308" s="224">
        <f>ROUND(I308*H308,2)</f>
        <v>0</v>
      </c>
      <c r="BL308" s="16" t="s">
        <v>133</v>
      </c>
      <c r="BM308" s="223" t="s">
        <v>638</v>
      </c>
    </row>
    <row r="309" s="2" customFormat="1">
      <c r="A309" s="37"/>
      <c r="B309" s="38"/>
      <c r="C309" s="39"/>
      <c r="D309" s="229" t="s">
        <v>181</v>
      </c>
      <c r="E309" s="39"/>
      <c r="F309" s="230" t="s">
        <v>639</v>
      </c>
      <c r="G309" s="39"/>
      <c r="H309" s="39"/>
      <c r="I309" s="231"/>
      <c r="J309" s="39"/>
      <c r="K309" s="39"/>
      <c r="L309" s="43"/>
      <c r="M309" s="232"/>
      <c r="N309" s="233"/>
      <c r="O309" s="83"/>
      <c r="P309" s="83"/>
      <c r="Q309" s="83"/>
      <c r="R309" s="83"/>
      <c r="S309" s="83"/>
      <c r="T309" s="84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181</v>
      </c>
      <c r="AU309" s="16" t="s">
        <v>85</v>
      </c>
    </row>
    <row r="310" s="2" customFormat="1" ht="24.15" customHeight="1">
      <c r="A310" s="37"/>
      <c r="B310" s="38"/>
      <c r="C310" s="211" t="s">
        <v>640</v>
      </c>
      <c r="D310" s="211" t="s">
        <v>129</v>
      </c>
      <c r="E310" s="212" t="s">
        <v>641</v>
      </c>
      <c r="F310" s="213" t="s">
        <v>642</v>
      </c>
      <c r="G310" s="214" t="s">
        <v>327</v>
      </c>
      <c r="H310" s="215">
        <v>4</v>
      </c>
      <c r="I310" s="216"/>
      <c r="J310" s="217">
        <f>ROUND(I310*H310,2)</f>
        <v>0</v>
      </c>
      <c r="K310" s="213" t="s">
        <v>178</v>
      </c>
      <c r="L310" s="43"/>
      <c r="M310" s="225" t="s">
        <v>20</v>
      </c>
      <c r="N310" s="226" t="s">
        <v>46</v>
      </c>
      <c r="O310" s="83"/>
      <c r="P310" s="227">
        <f>O310*H310</f>
        <v>0</v>
      </c>
      <c r="Q310" s="227">
        <v>0</v>
      </c>
      <c r="R310" s="227">
        <f>Q310*H310</f>
        <v>0</v>
      </c>
      <c r="S310" s="227">
        <v>0</v>
      </c>
      <c r="T310" s="228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3" t="s">
        <v>133</v>
      </c>
      <c r="AT310" s="223" t="s">
        <v>129</v>
      </c>
      <c r="AU310" s="223" t="s">
        <v>85</v>
      </c>
      <c r="AY310" s="16" t="s">
        <v>126</v>
      </c>
      <c r="BE310" s="224">
        <f>IF(N310="základní",J310,0)</f>
        <v>0</v>
      </c>
      <c r="BF310" s="224">
        <f>IF(N310="snížená",J310,0)</f>
        <v>0</v>
      </c>
      <c r="BG310" s="224">
        <f>IF(N310="zákl. přenesená",J310,0)</f>
        <v>0</v>
      </c>
      <c r="BH310" s="224">
        <f>IF(N310="sníž. přenesená",J310,0)</f>
        <v>0</v>
      </c>
      <c r="BI310" s="224">
        <f>IF(N310="nulová",J310,0)</f>
        <v>0</v>
      </c>
      <c r="BJ310" s="16" t="s">
        <v>83</v>
      </c>
      <c r="BK310" s="224">
        <f>ROUND(I310*H310,2)</f>
        <v>0</v>
      </c>
      <c r="BL310" s="16" t="s">
        <v>133</v>
      </c>
      <c r="BM310" s="223" t="s">
        <v>643</v>
      </c>
    </row>
    <row r="311" s="2" customFormat="1">
      <c r="A311" s="37"/>
      <c r="B311" s="38"/>
      <c r="C311" s="39"/>
      <c r="D311" s="229" t="s">
        <v>181</v>
      </c>
      <c r="E311" s="39"/>
      <c r="F311" s="230" t="s">
        <v>644</v>
      </c>
      <c r="G311" s="39"/>
      <c r="H311" s="39"/>
      <c r="I311" s="231"/>
      <c r="J311" s="39"/>
      <c r="K311" s="39"/>
      <c r="L311" s="43"/>
      <c r="M311" s="232"/>
      <c r="N311" s="233"/>
      <c r="O311" s="83"/>
      <c r="P311" s="83"/>
      <c r="Q311" s="83"/>
      <c r="R311" s="83"/>
      <c r="S311" s="83"/>
      <c r="T311" s="84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181</v>
      </c>
      <c r="AU311" s="16" t="s">
        <v>85</v>
      </c>
    </row>
    <row r="312" s="2" customFormat="1" ht="24.15" customHeight="1">
      <c r="A312" s="37"/>
      <c r="B312" s="38"/>
      <c r="C312" s="211" t="s">
        <v>645</v>
      </c>
      <c r="D312" s="211" t="s">
        <v>129</v>
      </c>
      <c r="E312" s="212" t="s">
        <v>646</v>
      </c>
      <c r="F312" s="213" t="s">
        <v>647</v>
      </c>
      <c r="G312" s="214" t="s">
        <v>327</v>
      </c>
      <c r="H312" s="215">
        <v>1</v>
      </c>
      <c r="I312" s="216"/>
      <c r="J312" s="217">
        <f>ROUND(I312*H312,2)</f>
        <v>0</v>
      </c>
      <c r="K312" s="213" t="s">
        <v>178</v>
      </c>
      <c r="L312" s="43"/>
      <c r="M312" s="225" t="s">
        <v>20</v>
      </c>
      <c r="N312" s="226" t="s">
        <v>46</v>
      </c>
      <c r="O312" s="83"/>
      <c r="P312" s="227">
        <f>O312*H312</f>
        <v>0</v>
      </c>
      <c r="Q312" s="227">
        <v>0.0039399999999999999</v>
      </c>
      <c r="R312" s="227">
        <f>Q312*H312</f>
        <v>0.0039399999999999999</v>
      </c>
      <c r="S312" s="227">
        <v>0</v>
      </c>
      <c r="T312" s="228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23" t="s">
        <v>133</v>
      </c>
      <c r="AT312" s="223" t="s">
        <v>129</v>
      </c>
      <c r="AU312" s="223" t="s">
        <v>85</v>
      </c>
      <c r="AY312" s="16" t="s">
        <v>126</v>
      </c>
      <c r="BE312" s="224">
        <f>IF(N312="základní",J312,0)</f>
        <v>0</v>
      </c>
      <c r="BF312" s="224">
        <f>IF(N312="snížená",J312,0)</f>
        <v>0</v>
      </c>
      <c r="BG312" s="224">
        <f>IF(N312="zákl. přenesená",J312,0)</f>
        <v>0</v>
      </c>
      <c r="BH312" s="224">
        <f>IF(N312="sníž. přenesená",J312,0)</f>
        <v>0</v>
      </c>
      <c r="BI312" s="224">
        <f>IF(N312="nulová",J312,0)</f>
        <v>0</v>
      </c>
      <c r="BJ312" s="16" t="s">
        <v>83</v>
      </c>
      <c r="BK312" s="224">
        <f>ROUND(I312*H312,2)</f>
        <v>0</v>
      </c>
      <c r="BL312" s="16" t="s">
        <v>133</v>
      </c>
      <c r="BM312" s="223" t="s">
        <v>648</v>
      </c>
    </row>
    <row r="313" s="2" customFormat="1">
      <c r="A313" s="37"/>
      <c r="B313" s="38"/>
      <c r="C313" s="39"/>
      <c r="D313" s="229" t="s">
        <v>181</v>
      </c>
      <c r="E313" s="39"/>
      <c r="F313" s="230" t="s">
        <v>649</v>
      </c>
      <c r="G313" s="39"/>
      <c r="H313" s="39"/>
      <c r="I313" s="231"/>
      <c r="J313" s="39"/>
      <c r="K313" s="39"/>
      <c r="L313" s="43"/>
      <c r="M313" s="232"/>
      <c r="N313" s="233"/>
      <c r="O313" s="83"/>
      <c r="P313" s="83"/>
      <c r="Q313" s="83"/>
      <c r="R313" s="83"/>
      <c r="S313" s="83"/>
      <c r="T313" s="84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181</v>
      </c>
      <c r="AU313" s="16" t="s">
        <v>85</v>
      </c>
    </row>
    <row r="314" s="2" customFormat="1" ht="24.15" customHeight="1">
      <c r="A314" s="37"/>
      <c r="B314" s="38"/>
      <c r="C314" s="211" t="s">
        <v>650</v>
      </c>
      <c r="D314" s="211" t="s">
        <v>129</v>
      </c>
      <c r="E314" s="212" t="s">
        <v>651</v>
      </c>
      <c r="F314" s="213" t="s">
        <v>652</v>
      </c>
      <c r="G314" s="214" t="s">
        <v>190</v>
      </c>
      <c r="H314" s="215">
        <v>42.100000000000001</v>
      </c>
      <c r="I314" s="216"/>
      <c r="J314" s="217">
        <f>ROUND(I314*H314,2)</f>
        <v>0</v>
      </c>
      <c r="K314" s="213" t="s">
        <v>178</v>
      </c>
      <c r="L314" s="43"/>
      <c r="M314" s="225" t="s">
        <v>20</v>
      </c>
      <c r="N314" s="226" t="s">
        <v>46</v>
      </c>
      <c r="O314" s="83"/>
      <c r="P314" s="227">
        <f>O314*H314</f>
        <v>0</v>
      </c>
      <c r="Q314" s="227">
        <v>0</v>
      </c>
      <c r="R314" s="227">
        <f>Q314*H314</f>
        <v>0</v>
      </c>
      <c r="S314" s="227">
        <v>0</v>
      </c>
      <c r="T314" s="228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3" t="s">
        <v>133</v>
      </c>
      <c r="AT314" s="223" t="s">
        <v>129</v>
      </c>
      <c r="AU314" s="223" t="s">
        <v>85</v>
      </c>
      <c r="AY314" s="16" t="s">
        <v>126</v>
      </c>
      <c r="BE314" s="224">
        <f>IF(N314="základní",J314,0)</f>
        <v>0</v>
      </c>
      <c r="BF314" s="224">
        <f>IF(N314="snížená",J314,0)</f>
        <v>0</v>
      </c>
      <c r="BG314" s="224">
        <f>IF(N314="zákl. přenesená",J314,0)</f>
        <v>0</v>
      </c>
      <c r="BH314" s="224">
        <f>IF(N314="sníž. přenesená",J314,0)</f>
        <v>0</v>
      </c>
      <c r="BI314" s="224">
        <f>IF(N314="nulová",J314,0)</f>
        <v>0</v>
      </c>
      <c r="BJ314" s="16" t="s">
        <v>83</v>
      </c>
      <c r="BK314" s="224">
        <f>ROUND(I314*H314,2)</f>
        <v>0</v>
      </c>
      <c r="BL314" s="16" t="s">
        <v>133</v>
      </c>
      <c r="BM314" s="223" t="s">
        <v>653</v>
      </c>
    </row>
    <row r="315" s="2" customFormat="1">
      <c r="A315" s="37"/>
      <c r="B315" s="38"/>
      <c r="C315" s="39"/>
      <c r="D315" s="229" t="s">
        <v>181</v>
      </c>
      <c r="E315" s="39"/>
      <c r="F315" s="230" t="s">
        <v>654</v>
      </c>
      <c r="G315" s="39"/>
      <c r="H315" s="39"/>
      <c r="I315" s="231"/>
      <c r="J315" s="39"/>
      <c r="K315" s="39"/>
      <c r="L315" s="43"/>
      <c r="M315" s="232"/>
      <c r="N315" s="233"/>
      <c r="O315" s="83"/>
      <c r="P315" s="83"/>
      <c r="Q315" s="83"/>
      <c r="R315" s="83"/>
      <c r="S315" s="83"/>
      <c r="T315" s="84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181</v>
      </c>
      <c r="AU315" s="16" t="s">
        <v>85</v>
      </c>
    </row>
    <row r="316" s="2" customFormat="1" ht="49.05" customHeight="1">
      <c r="A316" s="37"/>
      <c r="B316" s="38"/>
      <c r="C316" s="211" t="s">
        <v>655</v>
      </c>
      <c r="D316" s="211" t="s">
        <v>129</v>
      </c>
      <c r="E316" s="212" t="s">
        <v>656</v>
      </c>
      <c r="F316" s="213" t="s">
        <v>657</v>
      </c>
      <c r="G316" s="214" t="s">
        <v>226</v>
      </c>
      <c r="H316" s="215">
        <v>0.13100000000000001</v>
      </c>
      <c r="I316" s="216"/>
      <c r="J316" s="217">
        <f>ROUND(I316*H316,2)</f>
        <v>0</v>
      </c>
      <c r="K316" s="213" t="s">
        <v>178</v>
      </c>
      <c r="L316" s="43"/>
      <c r="M316" s="225" t="s">
        <v>20</v>
      </c>
      <c r="N316" s="226" t="s">
        <v>46</v>
      </c>
      <c r="O316" s="83"/>
      <c r="P316" s="227">
        <f>O316*H316</f>
        <v>0</v>
      </c>
      <c r="Q316" s="227">
        <v>0</v>
      </c>
      <c r="R316" s="227">
        <f>Q316*H316</f>
        <v>0</v>
      </c>
      <c r="S316" s="227">
        <v>0</v>
      </c>
      <c r="T316" s="228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3" t="s">
        <v>133</v>
      </c>
      <c r="AT316" s="223" t="s">
        <v>129</v>
      </c>
      <c r="AU316" s="223" t="s">
        <v>85</v>
      </c>
      <c r="AY316" s="16" t="s">
        <v>126</v>
      </c>
      <c r="BE316" s="224">
        <f>IF(N316="základní",J316,0)</f>
        <v>0</v>
      </c>
      <c r="BF316" s="224">
        <f>IF(N316="snížená",J316,0)</f>
        <v>0</v>
      </c>
      <c r="BG316" s="224">
        <f>IF(N316="zákl. přenesená",J316,0)</f>
        <v>0</v>
      </c>
      <c r="BH316" s="224">
        <f>IF(N316="sníž. přenesená",J316,0)</f>
        <v>0</v>
      </c>
      <c r="BI316" s="224">
        <f>IF(N316="nulová",J316,0)</f>
        <v>0</v>
      </c>
      <c r="BJ316" s="16" t="s">
        <v>83</v>
      </c>
      <c r="BK316" s="224">
        <f>ROUND(I316*H316,2)</f>
        <v>0</v>
      </c>
      <c r="BL316" s="16" t="s">
        <v>133</v>
      </c>
      <c r="BM316" s="223" t="s">
        <v>658</v>
      </c>
    </row>
    <row r="317" s="2" customFormat="1">
      <c r="A317" s="37"/>
      <c r="B317" s="38"/>
      <c r="C317" s="39"/>
      <c r="D317" s="229" t="s">
        <v>181</v>
      </c>
      <c r="E317" s="39"/>
      <c r="F317" s="230" t="s">
        <v>659</v>
      </c>
      <c r="G317" s="39"/>
      <c r="H317" s="39"/>
      <c r="I317" s="231"/>
      <c r="J317" s="39"/>
      <c r="K317" s="39"/>
      <c r="L317" s="43"/>
      <c r="M317" s="232"/>
      <c r="N317" s="233"/>
      <c r="O317" s="83"/>
      <c r="P317" s="83"/>
      <c r="Q317" s="83"/>
      <c r="R317" s="83"/>
      <c r="S317" s="83"/>
      <c r="T317" s="84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181</v>
      </c>
      <c r="AU317" s="16" t="s">
        <v>85</v>
      </c>
    </row>
    <row r="318" s="12" customFormat="1" ht="22.8" customHeight="1">
      <c r="A318" s="12"/>
      <c r="B318" s="195"/>
      <c r="C318" s="196"/>
      <c r="D318" s="197" t="s">
        <v>74</v>
      </c>
      <c r="E318" s="209" t="s">
        <v>660</v>
      </c>
      <c r="F318" s="209" t="s">
        <v>661</v>
      </c>
      <c r="G318" s="196"/>
      <c r="H318" s="196"/>
      <c r="I318" s="199"/>
      <c r="J318" s="210">
        <f>BK318</f>
        <v>0</v>
      </c>
      <c r="K318" s="196"/>
      <c r="L318" s="201"/>
      <c r="M318" s="202"/>
      <c r="N318" s="203"/>
      <c r="O318" s="203"/>
      <c r="P318" s="204">
        <f>SUM(P319:P374)</f>
        <v>0</v>
      </c>
      <c r="Q318" s="203"/>
      <c r="R318" s="204">
        <f>SUM(R319:R374)</f>
        <v>0.078406199999999995</v>
      </c>
      <c r="S318" s="203"/>
      <c r="T318" s="205">
        <f>SUM(T319:T374)</f>
        <v>0.077116599999999993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6" t="s">
        <v>85</v>
      </c>
      <c r="AT318" s="207" t="s">
        <v>74</v>
      </c>
      <c r="AU318" s="207" t="s">
        <v>83</v>
      </c>
      <c r="AY318" s="206" t="s">
        <v>126</v>
      </c>
      <c r="BK318" s="208">
        <f>SUM(BK319:BK374)</f>
        <v>0</v>
      </c>
    </row>
    <row r="319" s="2" customFormat="1" ht="16.5" customHeight="1">
      <c r="A319" s="37"/>
      <c r="B319" s="38"/>
      <c r="C319" s="211" t="s">
        <v>662</v>
      </c>
      <c r="D319" s="211" t="s">
        <v>129</v>
      </c>
      <c r="E319" s="212" t="s">
        <v>663</v>
      </c>
      <c r="F319" s="213" t="s">
        <v>664</v>
      </c>
      <c r="G319" s="214" t="s">
        <v>190</v>
      </c>
      <c r="H319" s="215">
        <v>24.879999999999999</v>
      </c>
      <c r="I319" s="216"/>
      <c r="J319" s="217">
        <f>ROUND(I319*H319,2)</f>
        <v>0</v>
      </c>
      <c r="K319" s="213" t="s">
        <v>178</v>
      </c>
      <c r="L319" s="43"/>
      <c r="M319" s="225" t="s">
        <v>20</v>
      </c>
      <c r="N319" s="226" t="s">
        <v>46</v>
      </c>
      <c r="O319" s="83"/>
      <c r="P319" s="227">
        <f>O319*H319</f>
        <v>0</v>
      </c>
      <c r="Q319" s="227">
        <v>0</v>
      </c>
      <c r="R319" s="227">
        <f>Q319*H319</f>
        <v>0</v>
      </c>
      <c r="S319" s="227">
        <v>0.00027999999999999998</v>
      </c>
      <c r="T319" s="228">
        <f>S319*H319</f>
        <v>0.0069663999999999993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3" t="s">
        <v>133</v>
      </c>
      <c r="AT319" s="223" t="s">
        <v>129</v>
      </c>
      <c r="AU319" s="223" t="s">
        <v>85</v>
      </c>
      <c r="AY319" s="16" t="s">
        <v>126</v>
      </c>
      <c r="BE319" s="224">
        <f>IF(N319="základní",J319,0)</f>
        <v>0</v>
      </c>
      <c r="BF319" s="224">
        <f>IF(N319="snížená",J319,0)</f>
        <v>0</v>
      </c>
      <c r="BG319" s="224">
        <f>IF(N319="zákl. přenesená",J319,0)</f>
        <v>0</v>
      </c>
      <c r="BH319" s="224">
        <f>IF(N319="sníž. přenesená",J319,0)</f>
        <v>0</v>
      </c>
      <c r="BI319" s="224">
        <f>IF(N319="nulová",J319,0)</f>
        <v>0</v>
      </c>
      <c r="BJ319" s="16" t="s">
        <v>83</v>
      </c>
      <c r="BK319" s="224">
        <f>ROUND(I319*H319,2)</f>
        <v>0</v>
      </c>
      <c r="BL319" s="16" t="s">
        <v>133</v>
      </c>
      <c r="BM319" s="223" t="s">
        <v>665</v>
      </c>
    </row>
    <row r="320" s="2" customFormat="1">
      <c r="A320" s="37"/>
      <c r="B320" s="38"/>
      <c r="C320" s="39"/>
      <c r="D320" s="229" t="s">
        <v>181</v>
      </c>
      <c r="E320" s="39"/>
      <c r="F320" s="230" t="s">
        <v>666</v>
      </c>
      <c r="G320" s="39"/>
      <c r="H320" s="39"/>
      <c r="I320" s="231"/>
      <c r="J320" s="39"/>
      <c r="K320" s="39"/>
      <c r="L320" s="43"/>
      <c r="M320" s="232"/>
      <c r="N320" s="233"/>
      <c r="O320" s="83"/>
      <c r="P320" s="83"/>
      <c r="Q320" s="83"/>
      <c r="R320" s="83"/>
      <c r="S320" s="83"/>
      <c r="T320" s="84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181</v>
      </c>
      <c r="AU320" s="16" t="s">
        <v>85</v>
      </c>
    </row>
    <row r="321" s="2" customFormat="1" ht="21.75" customHeight="1">
      <c r="A321" s="37"/>
      <c r="B321" s="38"/>
      <c r="C321" s="211" t="s">
        <v>667</v>
      </c>
      <c r="D321" s="211" t="s">
        <v>129</v>
      </c>
      <c r="E321" s="212" t="s">
        <v>668</v>
      </c>
      <c r="F321" s="213" t="s">
        <v>669</v>
      </c>
      <c r="G321" s="214" t="s">
        <v>190</v>
      </c>
      <c r="H321" s="215">
        <v>15.300000000000001</v>
      </c>
      <c r="I321" s="216"/>
      <c r="J321" s="217">
        <f>ROUND(I321*H321,2)</f>
        <v>0</v>
      </c>
      <c r="K321" s="213" t="s">
        <v>178</v>
      </c>
      <c r="L321" s="43"/>
      <c r="M321" s="225" t="s">
        <v>20</v>
      </c>
      <c r="N321" s="226" t="s">
        <v>46</v>
      </c>
      <c r="O321" s="83"/>
      <c r="P321" s="227">
        <f>O321*H321</f>
        <v>0</v>
      </c>
      <c r="Q321" s="227">
        <v>0</v>
      </c>
      <c r="R321" s="227">
        <f>Q321*H321</f>
        <v>0</v>
      </c>
      <c r="S321" s="227">
        <v>0.00029</v>
      </c>
      <c r="T321" s="228">
        <f>S321*H321</f>
        <v>0.004437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3" t="s">
        <v>133</v>
      </c>
      <c r="AT321" s="223" t="s">
        <v>129</v>
      </c>
      <c r="AU321" s="223" t="s">
        <v>85</v>
      </c>
      <c r="AY321" s="16" t="s">
        <v>126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6" t="s">
        <v>83</v>
      </c>
      <c r="BK321" s="224">
        <f>ROUND(I321*H321,2)</f>
        <v>0</v>
      </c>
      <c r="BL321" s="16" t="s">
        <v>133</v>
      </c>
      <c r="BM321" s="223" t="s">
        <v>670</v>
      </c>
    </row>
    <row r="322" s="2" customFormat="1">
      <c r="A322" s="37"/>
      <c r="B322" s="38"/>
      <c r="C322" s="39"/>
      <c r="D322" s="229" t="s">
        <v>181</v>
      </c>
      <c r="E322" s="39"/>
      <c r="F322" s="230" t="s">
        <v>671</v>
      </c>
      <c r="G322" s="39"/>
      <c r="H322" s="39"/>
      <c r="I322" s="231"/>
      <c r="J322" s="39"/>
      <c r="K322" s="39"/>
      <c r="L322" s="43"/>
      <c r="M322" s="232"/>
      <c r="N322" s="233"/>
      <c r="O322" s="83"/>
      <c r="P322" s="83"/>
      <c r="Q322" s="83"/>
      <c r="R322" s="83"/>
      <c r="S322" s="83"/>
      <c r="T322" s="84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T322" s="16" t="s">
        <v>181</v>
      </c>
      <c r="AU322" s="16" t="s">
        <v>85</v>
      </c>
    </row>
    <row r="323" s="2" customFormat="1" ht="24.15" customHeight="1">
      <c r="A323" s="37"/>
      <c r="B323" s="38"/>
      <c r="C323" s="211" t="s">
        <v>672</v>
      </c>
      <c r="D323" s="211" t="s">
        <v>129</v>
      </c>
      <c r="E323" s="212" t="s">
        <v>673</v>
      </c>
      <c r="F323" s="213" t="s">
        <v>674</v>
      </c>
      <c r="G323" s="214" t="s">
        <v>190</v>
      </c>
      <c r="H323" s="215">
        <v>16.100000000000001</v>
      </c>
      <c r="I323" s="216"/>
      <c r="J323" s="217">
        <f>ROUND(I323*H323,2)</f>
        <v>0</v>
      </c>
      <c r="K323" s="213" t="s">
        <v>178</v>
      </c>
      <c r="L323" s="43"/>
      <c r="M323" s="225" t="s">
        <v>20</v>
      </c>
      <c r="N323" s="226" t="s">
        <v>46</v>
      </c>
      <c r="O323" s="83"/>
      <c r="P323" s="227">
        <f>O323*H323</f>
        <v>0</v>
      </c>
      <c r="Q323" s="227">
        <v>0.00064000000000000005</v>
      </c>
      <c r="R323" s="227">
        <f>Q323*H323</f>
        <v>0.010304000000000002</v>
      </c>
      <c r="S323" s="227">
        <v>0</v>
      </c>
      <c r="T323" s="228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23" t="s">
        <v>133</v>
      </c>
      <c r="AT323" s="223" t="s">
        <v>129</v>
      </c>
      <c r="AU323" s="223" t="s">
        <v>85</v>
      </c>
      <c r="AY323" s="16" t="s">
        <v>126</v>
      </c>
      <c r="BE323" s="224">
        <f>IF(N323="základní",J323,0)</f>
        <v>0</v>
      </c>
      <c r="BF323" s="224">
        <f>IF(N323="snížená",J323,0)</f>
        <v>0</v>
      </c>
      <c r="BG323" s="224">
        <f>IF(N323="zákl. přenesená",J323,0)</f>
        <v>0</v>
      </c>
      <c r="BH323" s="224">
        <f>IF(N323="sníž. přenesená",J323,0)</f>
        <v>0</v>
      </c>
      <c r="BI323" s="224">
        <f>IF(N323="nulová",J323,0)</f>
        <v>0</v>
      </c>
      <c r="BJ323" s="16" t="s">
        <v>83</v>
      </c>
      <c r="BK323" s="224">
        <f>ROUND(I323*H323,2)</f>
        <v>0</v>
      </c>
      <c r="BL323" s="16" t="s">
        <v>133</v>
      </c>
      <c r="BM323" s="223" t="s">
        <v>675</v>
      </c>
    </row>
    <row r="324" s="2" customFormat="1">
      <c r="A324" s="37"/>
      <c r="B324" s="38"/>
      <c r="C324" s="39"/>
      <c r="D324" s="229" t="s">
        <v>181</v>
      </c>
      <c r="E324" s="39"/>
      <c r="F324" s="230" t="s">
        <v>676</v>
      </c>
      <c r="G324" s="39"/>
      <c r="H324" s="39"/>
      <c r="I324" s="231"/>
      <c r="J324" s="39"/>
      <c r="K324" s="39"/>
      <c r="L324" s="43"/>
      <c r="M324" s="232"/>
      <c r="N324" s="233"/>
      <c r="O324" s="83"/>
      <c r="P324" s="83"/>
      <c r="Q324" s="83"/>
      <c r="R324" s="83"/>
      <c r="S324" s="83"/>
      <c r="T324" s="84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16" t="s">
        <v>181</v>
      </c>
      <c r="AU324" s="16" t="s">
        <v>85</v>
      </c>
    </row>
    <row r="325" s="2" customFormat="1" ht="24.15" customHeight="1">
      <c r="A325" s="37"/>
      <c r="B325" s="38"/>
      <c r="C325" s="211" t="s">
        <v>677</v>
      </c>
      <c r="D325" s="211" t="s">
        <v>129</v>
      </c>
      <c r="E325" s="212" t="s">
        <v>678</v>
      </c>
      <c r="F325" s="213" t="s">
        <v>679</v>
      </c>
      <c r="G325" s="214" t="s">
        <v>190</v>
      </c>
      <c r="H325" s="215">
        <v>24.399999999999999</v>
      </c>
      <c r="I325" s="216"/>
      <c r="J325" s="217">
        <f>ROUND(I325*H325,2)</f>
        <v>0</v>
      </c>
      <c r="K325" s="213" t="s">
        <v>178</v>
      </c>
      <c r="L325" s="43"/>
      <c r="M325" s="225" t="s">
        <v>20</v>
      </c>
      <c r="N325" s="226" t="s">
        <v>46</v>
      </c>
      <c r="O325" s="83"/>
      <c r="P325" s="227">
        <f>O325*H325</f>
        <v>0</v>
      </c>
      <c r="Q325" s="227">
        <v>0.00097999999999999997</v>
      </c>
      <c r="R325" s="227">
        <f>Q325*H325</f>
        <v>0.023911999999999999</v>
      </c>
      <c r="S325" s="227">
        <v>0</v>
      </c>
      <c r="T325" s="228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23" t="s">
        <v>133</v>
      </c>
      <c r="AT325" s="223" t="s">
        <v>129</v>
      </c>
      <c r="AU325" s="223" t="s">
        <v>85</v>
      </c>
      <c r="AY325" s="16" t="s">
        <v>126</v>
      </c>
      <c r="BE325" s="224">
        <f>IF(N325="základní",J325,0)</f>
        <v>0</v>
      </c>
      <c r="BF325" s="224">
        <f>IF(N325="snížená",J325,0)</f>
        <v>0</v>
      </c>
      <c r="BG325" s="224">
        <f>IF(N325="zákl. přenesená",J325,0)</f>
        <v>0</v>
      </c>
      <c r="BH325" s="224">
        <f>IF(N325="sníž. přenesená",J325,0)</f>
        <v>0</v>
      </c>
      <c r="BI325" s="224">
        <f>IF(N325="nulová",J325,0)</f>
        <v>0</v>
      </c>
      <c r="BJ325" s="16" t="s">
        <v>83</v>
      </c>
      <c r="BK325" s="224">
        <f>ROUND(I325*H325,2)</f>
        <v>0</v>
      </c>
      <c r="BL325" s="16" t="s">
        <v>133</v>
      </c>
      <c r="BM325" s="223" t="s">
        <v>680</v>
      </c>
    </row>
    <row r="326" s="2" customFormat="1">
      <c r="A326" s="37"/>
      <c r="B326" s="38"/>
      <c r="C326" s="39"/>
      <c r="D326" s="229" t="s">
        <v>181</v>
      </c>
      <c r="E326" s="39"/>
      <c r="F326" s="230" t="s">
        <v>681</v>
      </c>
      <c r="G326" s="39"/>
      <c r="H326" s="39"/>
      <c r="I326" s="231"/>
      <c r="J326" s="39"/>
      <c r="K326" s="39"/>
      <c r="L326" s="43"/>
      <c r="M326" s="232"/>
      <c r="N326" s="233"/>
      <c r="O326" s="83"/>
      <c r="P326" s="83"/>
      <c r="Q326" s="83"/>
      <c r="R326" s="83"/>
      <c r="S326" s="83"/>
      <c r="T326" s="84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6" t="s">
        <v>181</v>
      </c>
      <c r="AU326" s="16" t="s">
        <v>85</v>
      </c>
    </row>
    <row r="327" s="2" customFormat="1" ht="24.15" customHeight="1">
      <c r="A327" s="37"/>
      <c r="B327" s="38"/>
      <c r="C327" s="211" t="s">
        <v>682</v>
      </c>
      <c r="D327" s="211" t="s">
        <v>129</v>
      </c>
      <c r="E327" s="212" t="s">
        <v>683</v>
      </c>
      <c r="F327" s="213" t="s">
        <v>684</v>
      </c>
      <c r="G327" s="214" t="s">
        <v>190</v>
      </c>
      <c r="H327" s="215">
        <v>12.84</v>
      </c>
      <c r="I327" s="216"/>
      <c r="J327" s="217">
        <f>ROUND(I327*H327,2)</f>
        <v>0</v>
      </c>
      <c r="K327" s="213" t="s">
        <v>178</v>
      </c>
      <c r="L327" s="43"/>
      <c r="M327" s="225" t="s">
        <v>20</v>
      </c>
      <c r="N327" s="226" t="s">
        <v>46</v>
      </c>
      <c r="O327" s="83"/>
      <c r="P327" s="227">
        <f>O327*H327</f>
        <v>0</v>
      </c>
      <c r="Q327" s="227">
        <v>0.00115</v>
      </c>
      <c r="R327" s="227">
        <f>Q327*H327</f>
        <v>0.014766</v>
      </c>
      <c r="S327" s="227">
        <v>0</v>
      </c>
      <c r="T327" s="228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3" t="s">
        <v>133</v>
      </c>
      <c r="AT327" s="223" t="s">
        <v>129</v>
      </c>
      <c r="AU327" s="223" t="s">
        <v>85</v>
      </c>
      <c r="AY327" s="16" t="s">
        <v>126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6" t="s">
        <v>83</v>
      </c>
      <c r="BK327" s="224">
        <f>ROUND(I327*H327,2)</f>
        <v>0</v>
      </c>
      <c r="BL327" s="16" t="s">
        <v>133</v>
      </c>
      <c r="BM327" s="223" t="s">
        <v>685</v>
      </c>
    </row>
    <row r="328" s="2" customFormat="1">
      <c r="A328" s="37"/>
      <c r="B328" s="38"/>
      <c r="C328" s="39"/>
      <c r="D328" s="229" t="s">
        <v>181</v>
      </c>
      <c r="E328" s="39"/>
      <c r="F328" s="230" t="s">
        <v>686</v>
      </c>
      <c r="G328" s="39"/>
      <c r="H328" s="39"/>
      <c r="I328" s="231"/>
      <c r="J328" s="39"/>
      <c r="K328" s="39"/>
      <c r="L328" s="43"/>
      <c r="M328" s="232"/>
      <c r="N328" s="233"/>
      <c r="O328" s="83"/>
      <c r="P328" s="83"/>
      <c r="Q328" s="83"/>
      <c r="R328" s="83"/>
      <c r="S328" s="83"/>
      <c r="T328" s="84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16" t="s">
        <v>181</v>
      </c>
      <c r="AU328" s="16" t="s">
        <v>85</v>
      </c>
    </row>
    <row r="329" s="2" customFormat="1" ht="55.5" customHeight="1">
      <c r="A329" s="37"/>
      <c r="B329" s="38"/>
      <c r="C329" s="211" t="s">
        <v>687</v>
      </c>
      <c r="D329" s="211" t="s">
        <v>129</v>
      </c>
      <c r="E329" s="212" t="s">
        <v>688</v>
      </c>
      <c r="F329" s="213" t="s">
        <v>689</v>
      </c>
      <c r="G329" s="214" t="s">
        <v>190</v>
      </c>
      <c r="H329" s="215">
        <v>38.899999999999999</v>
      </c>
      <c r="I329" s="216"/>
      <c r="J329" s="217">
        <f>ROUND(I329*H329,2)</f>
        <v>0</v>
      </c>
      <c r="K329" s="213" t="s">
        <v>178</v>
      </c>
      <c r="L329" s="43"/>
      <c r="M329" s="225" t="s">
        <v>20</v>
      </c>
      <c r="N329" s="226" t="s">
        <v>46</v>
      </c>
      <c r="O329" s="83"/>
      <c r="P329" s="227">
        <f>O329*H329</f>
        <v>0</v>
      </c>
      <c r="Q329" s="227">
        <v>0.00034000000000000002</v>
      </c>
      <c r="R329" s="227">
        <f>Q329*H329</f>
        <v>0.013226</v>
      </c>
      <c r="S329" s="227">
        <v>0</v>
      </c>
      <c r="T329" s="228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3" t="s">
        <v>133</v>
      </c>
      <c r="AT329" s="223" t="s">
        <v>129</v>
      </c>
      <c r="AU329" s="223" t="s">
        <v>85</v>
      </c>
      <c r="AY329" s="16" t="s">
        <v>126</v>
      </c>
      <c r="BE329" s="224">
        <f>IF(N329="základní",J329,0)</f>
        <v>0</v>
      </c>
      <c r="BF329" s="224">
        <f>IF(N329="snížená",J329,0)</f>
        <v>0</v>
      </c>
      <c r="BG329" s="224">
        <f>IF(N329="zákl. přenesená",J329,0)</f>
        <v>0</v>
      </c>
      <c r="BH329" s="224">
        <f>IF(N329="sníž. přenesená",J329,0)</f>
        <v>0</v>
      </c>
      <c r="BI329" s="224">
        <f>IF(N329="nulová",J329,0)</f>
        <v>0</v>
      </c>
      <c r="BJ329" s="16" t="s">
        <v>83</v>
      </c>
      <c r="BK329" s="224">
        <f>ROUND(I329*H329,2)</f>
        <v>0</v>
      </c>
      <c r="BL329" s="16" t="s">
        <v>133</v>
      </c>
      <c r="BM329" s="223" t="s">
        <v>690</v>
      </c>
    </row>
    <row r="330" s="2" customFormat="1">
      <c r="A330" s="37"/>
      <c r="B330" s="38"/>
      <c r="C330" s="39"/>
      <c r="D330" s="229" t="s">
        <v>181</v>
      </c>
      <c r="E330" s="39"/>
      <c r="F330" s="230" t="s">
        <v>691</v>
      </c>
      <c r="G330" s="39"/>
      <c r="H330" s="39"/>
      <c r="I330" s="231"/>
      <c r="J330" s="39"/>
      <c r="K330" s="39"/>
      <c r="L330" s="43"/>
      <c r="M330" s="232"/>
      <c r="N330" s="233"/>
      <c r="O330" s="83"/>
      <c r="P330" s="83"/>
      <c r="Q330" s="83"/>
      <c r="R330" s="83"/>
      <c r="S330" s="83"/>
      <c r="T330" s="84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6" t="s">
        <v>181</v>
      </c>
      <c r="AU330" s="16" t="s">
        <v>85</v>
      </c>
    </row>
    <row r="331" s="2" customFormat="1" ht="55.5" customHeight="1">
      <c r="A331" s="37"/>
      <c r="B331" s="38"/>
      <c r="C331" s="211" t="s">
        <v>692</v>
      </c>
      <c r="D331" s="211" t="s">
        <v>129</v>
      </c>
      <c r="E331" s="212" t="s">
        <v>693</v>
      </c>
      <c r="F331" s="213" t="s">
        <v>694</v>
      </c>
      <c r="G331" s="214" t="s">
        <v>190</v>
      </c>
      <c r="H331" s="215">
        <v>12.84</v>
      </c>
      <c r="I331" s="216"/>
      <c r="J331" s="217">
        <f>ROUND(I331*H331,2)</f>
        <v>0</v>
      </c>
      <c r="K331" s="213" t="s">
        <v>178</v>
      </c>
      <c r="L331" s="43"/>
      <c r="M331" s="225" t="s">
        <v>20</v>
      </c>
      <c r="N331" s="226" t="s">
        <v>46</v>
      </c>
      <c r="O331" s="83"/>
      <c r="P331" s="227">
        <f>O331*H331</f>
        <v>0</v>
      </c>
      <c r="Q331" s="227">
        <v>0.00010000000000000001</v>
      </c>
      <c r="R331" s="227">
        <f>Q331*H331</f>
        <v>0.001284</v>
      </c>
      <c r="S331" s="227">
        <v>0</v>
      </c>
      <c r="T331" s="228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3" t="s">
        <v>133</v>
      </c>
      <c r="AT331" s="223" t="s">
        <v>129</v>
      </c>
      <c r="AU331" s="223" t="s">
        <v>85</v>
      </c>
      <c r="AY331" s="16" t="s">
        <v>126</v>
      </c>
      <c r="BE331" s="224">
        <f>IF(N331="základní",J331,0)</f>
        <v>0</v>
      </c>
      <c r="BF331" s="224">
        <f>IF(N331="snížená",J331,0)</f>
        <v>0</v>
      </c>
      <c r="BG331" s="224">
        <f>IF(N331="zákl. přenesená",J331,0)</f>
        <v>0</v>
      </c>
      <c r="BH331" s="224">
        <f>IF(N331="sníž. přenesená",J331,0)</f>
        <v>0</v>
      </c>
      <c r="BI331" s="224">
        <f>IF(N331="nulová",J331,0)</f>
        <v>0</v>
      </c>
      <c r="BJ331" s="16" t="s">
        <v>83</v>
      </c>
      <c r="BK331" s="224">
        <f>ROUND(I331*H331,2)</f>
        <v>0</v>
      </c>
      <c r="BL331" s="16" t="s">
        <v>133</v>
      </c>
      <c r="BM331" s="223" t="s">
        <v>695</v>
      </c>
    </row>
    <row r="332" s="2" customFormat="1">
      <c r="A332" s="37"/>
      <c r="B332" s="38"/>
      <c r="C332" s="39"/>
      <c r="D332" s="229" t="s">
        <v>181</v>
      </c>
      <c r="E332" s="39"/>
      <c r="F332" s="230" t="s">
        <v>696</v>
      </c>
      <c r="G332" s="39"/>
      <c r="H332" s="39"/>
      <c r="I332" s="231"/>
      <c r="J332" s="39"/>
      <c r="K332" s="39"/>
      <c r="L332" s="43"/>
      <c r="M332" s="232"/>
      <c r="N332" s="233"/>
      <c r="O332" s="83"/>
      <c r="P332" s="83"/>
      <c r="Q332" s="83"/>
      <c r="R332" s="83"/>
      <c r="S332" s="83"/>
      <c r="T332" s="84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16" t="s">
        <v>181</v>
      </c>
      <c r="AU332" s="16" t="s">
        <v>85</v>
      </c>
    </row>
    <row r="333" s="2" customFormat="1" ht="24.15" customHeight="1">
      <c r="A333" s="37"/>
      <c r="B333" s="38"/>
      <c r="C333" s="211" t="s">
        <v>697</v>
      </c>
      <c r="D333" s="211" t="s">
        <v>129</v>
      </c>
      <c r="E333" s="212" t="s">
        <v>698</v>
      </c>
      <c r="F333" s="213" t="s">
        <v>699</v>
      </c>
      <c r="G333" s="214" t="s">
        <v>190</v>
      </c>
      <c r="H333" s="215">
        <v>40.18</v>
      </c>
      <c r="I333" s="216"/>
      <c r="J333" s="217">
        <f>ROUND(I333*H333,2)</f>
        <v>0</v>
      </c>
      <c r="K333" s="213" t="s">
        <v>178</v>
      </c>
      <c r="L333" s="43"/>
      <c r="M333" s="225" t="s">
        <v>20</v>
      </c>
      <c r="N333" s="226" t="s">
        <v>46</v>
      </c>
      <c r="O333" s="83"/>
      <c r="P333" s="227">
        <f>O333*H333</f>
        <v>0</v>
      </c>
      <c r="Q333" s="227">
        <v>0</v>
      </c>
      <c r="R333" s="227">
        <f>Q333*H333</f>
        <v>0</v>
      </c>
      <c r="S333" s="227">
        <v>0.00024000000000000001</v>
      </c>
      <c r="T333" s="228">
        <f>S333*H333</f>
        <v>0.0096431999999999993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23" t="s">
        <v>133</v>
      </c>
      <c r="AT333" s="223" t="s">
        <v>129</v>
      </c>
      <c r="AU333" s="223" t="s">
        <v>85</v>
      </c>
      <c r="AY333" s="16" t="s">
        <v>126</v>
      </c>
      <c r="BE333" s="224">
        <f>IF(N333="základní",J333,0)</f>
        <v>0</v>
      </c>
      <c r="BF333" s="224">
        <f>IF(N333="snížená",J333,0)</f>
        <v>0</v>
      </c>
      <c r="BG333" s="224">
        <f>IF(N333="zákl. přenesená",J333,0)</f>
        <v>0</v>
      </c>
      <c r="BH333" s="224">
        <f>IF(N333="sníž. přenesená",J333,0)</f>
        <v>0</v>
      </c>
      <c r="BI333" s="224">
        <f>IF(N333="nulová",J333,0)</f>
        <v>0</v>
      </c>
      <c r="BJ333" s="16" t="s">
        <v>83</v>
      </c>
      <c r="BK333" s="224">
        <f>ROUND(I333*H333,2)</f>
        <v>0</v>
      </c>
      <c r="BL333" s="16" t="s">
        <v>133</v>
      </c>
      <c r="BM333" s="223" t="s">
        <v>700</v>
      </c>
    </row>
    <row r="334" s="2" customFormat="1">
      <c r="A334" s="37"/>
      <c r="B334" s="38"/>
      <c r="C334" s="39"/>
      <c r="D334" s="229" t="s">
        <v>181</v>
      </c>
      <c r="E334" s="39"/>
      <c r="F334" s="230" t="s">
        <v>701</v>
      </c>
      <c r="G334" s="39"/>
      <c r="H334" s="39"/>
      <c r="I334" s="231"/>
      <c r="J334" s="39"/>
      <c r="K334" s="39"/>
      <c r="L334" s="43"/>
      <c r="M334" s="232"/>
      <c r="N334" s="233"/>
      <c r="O334" s="83"/>
      <c r="P334" s="83"/>
      <c r="Q334" s="83"/>
      <c r="R334" s="83"/>
      <c r="S334" s="83"/>
      <c r="T334" s="84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16" t="s">
        <v>181</v>
      </c>
      <c r="AU334" s="16" t="s">
        <v>85</v>
      </c>
    </row>
    <row r="335" s="2" customFormat="1" ht="16.5" customHeight="1">
      <c r="A335" s="37"/>
      <c r="B335" s="38"/>
      <c r="C335" s="211" t="s">
        <v>702</v>
      </c>
      <c r="D335" s="211" t="s">
        <v>129</v>
      </c>
      <c r="E335" s="212" t="s">
        <v>703</v>
      </c>
      <c r="F335" s="213" t="s">
        <v>704</v>
      </c>
      <c r="G335" s="214" t="s">
        <v>190</v>
      </c>
      <c r="H335" s="215">
        <v>3.3999999999999999</v>
      </c>
      <c r="I335" s="216"/>
      <c r="J335" s="217">
        <f>ROUND(I335*H335,2)</f>
        <v>0</v>
      </c>
      <c r="K335" s="213" t="s">
        <v>178</v>
      </c>
      <c r="L335" s="43"/>
      <c r="M335" s="225" t="s">
        <v>20</v>
      </c>
      <c r="N335" s="226" t="s">
        <v>46</v>
      </c>
      <c r="O335" s="83"/>
      <c r="P335" s="227">
        <f>O335*H335</f>
        <v>0</v>
      </c>
      <c r="Q335" s="227">
        <v>0.00019000000000000001</v>
      </c>
      <c r="R335" s="227">
        <f>Q335*H335</f>
        <v>0.00064599999999999998</v>
      </c>
      <c r="S335" s="227">
        <v>0</v>
      </c>
      <c r="T335" s="228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23" t="s">
        <v>133</v>
      </c>
      <c r="AT335" s="223" t="s">
        <v>129</v>
      </c>
      <c r="AU335" s="223" t="s">
        <v>85</v>
      </c>
      <c r="AY335" s="16" t="s">
        <v>126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6" t="s">
        <v>83</v>
      </c>
      <c r="BK335" s="224">
        <f>ROUND(I335*H335,2)</f>
        <v>0</v>
      </c>
      <c r="BL335" s="16" t="s">
        <v>133</v>
      </c>
      <c r="BM335" s="223" t="s">
        <v>705</v>
      </c>
    </row>
    <row r="336" s="2" customFormat="1">
      <c r="A336" s="37"/>
      <c r="B336" s="38"/>
      <c r="C336" s="39"/>
      <c r="D336" s="229" t="s">
        <v>181</v>
      </c>
      <c r="E336" s="39"/>
      <c r="F336" s="230" t="s">
        <v>706</v>
      </c>
      <c r="G336" s="39"/>
      <c r="H336" s="39"/>
      <c r="I336" s="231"/>
      <c r="J336" s="39"/>
      <c r="K336" s="39"/>
      <c r="L336" s="43"/>
      <c r="M336" s="232"/>
      <c r="N336" s="233"/>
      <c r="O336" s="83"/>
      <c r="P336" s="83"/>
      <c r="Q336" s="83"/>
      <c r="R336" s="83"/>
      <c r="S336" s="83"/>
      <c r="T336" s="84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T336" s="16" t="s">
        <v>181</v>
      </c>
      <c r="AU336" s="16" t="s">
        <v>85</v>
      </c>
    </row>
    <row r="337" s="2" customFormat="1" ht="16.5" customHeight="1">
      <c r="A337" s="37"/>
      <c r="B337" s="38"/>
      <c r="C337" s="211" t="s">
        <v>707</v>
      </c>
      <c r="D337" s="211" t="s">
        <v>129</v>
      </c>
      <c r="E337" s="212" t="s">
        <v>708</v>
      </c>
      <c r="F337" s="213" t="s">
        <v>709</v>
      </c>
      <c r="G337" s="214" t="s">
        <v>190</v>
      </c>
      <c r="H337" s="215">
        <v>6.7999999999999998</v>
      </c>
      <c r="I337" s="216"/>
      <c r="J337" s="217">
        <f>ROUND(I337*H337,2)</f>
        <v>0</v>
      </c>
      <c r="K337" s="213" t="s">
        <v>178</v>
      </c>
      <c r="L337" s="43"/>
      <c r="M337" s="225" t="s">
        <v>20</v>
      </c>
      <c r="N337" s="226" t="s">
        <v>46</v>
      </c>
      <c r="O337" s="83"/>
      <c r="P337" s="227">
        <f>O337*H337</f>
        <v>0</v>
      </c>
      <c r="Q337" s="227">
        <v>0.00025999999999999998</v>
      </c>
      <c r="R337" s="227">
        <f>Q337*H337</f>
        <v>0.0017679999999999998</v>
      </c>
      <c r="S337" s="227">
        <v>0</v>
      </c>
      <c r="T337" s="228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23" t="s">
        <v>133</v>
      </c>
      <c r="AT337" s="223" t="s">
        <v>129</v>
      </c>
      <c r="AU337" s="223" t="s">
        <v>85</v>
      </c>
      <c r="AY337" s="16" t="s">
        <v>126</v>
      </c>
      <c r="BE337" s="224">
        <f>IF(N337="základní",J337,0)</f>
        <v>0</v>
      </c>
      <c r="BF337" s="224">
        <f>IF(N337="snížená",J337,0)</f>
        <v>0</v>
      </c>
      <c r="BG337" s="224">
        <f>IF(N337="zákl. přenesená",J337,0)</f>
        <v>0</v>
      </c>
      <c r="BH337" s="224">
        <f>IF(N337="sníž. přenesená",J337,0)</f>
        <v>0</v>
      </c>
      <c r="BI337" s="224">
        <f>IF(N337="nulová",J337,0)</f>
        <v>0</v>
      </c>
      <c r="BJ337" s="16" t="s">
        <v>83</v>
      </c>
      <c r="BK337" s="224">
        <f>ROUND(I337*H337,2)</f>
        <v>0</v>
      </c>
      <c r="BL337" s="16" t="s">
        <v>133</v>
      </c>
      <c r="BM337" s="223" t="s">
        <v>710</v>
      </c>
    </row>
    <row r="338" s="2" customFormat="1">
      <c r="A338" s="37"/>
      <c r="B338" s="38"/>
      <c r="C338" s="39"/>
      <c r="D338" s="229" t="s">
        <v>181</v>
      </c>
      <c r="E338" s="39"/>
      <c r="F338" s="230" t="s">
        <v>711</v>
      </c>
      <c r="G338" s="39"/>
      <c r="H338" s="39"/>
      <c r="I338" s="231"/>
      <c r="J338" s="39"/>
      <c r="K338" s="39"/>
      <c r="L338" s="43"/>
      <c r="M338" s="232"/>
      <c r="N338" s="233"/>
      <c r="O338" s="83"/>
      <c r="P338" s="83"/>
      <c r="Q338" s="83"/>
      <c r="R338" s="83"/>
      <c r="S338" s="83"/>
      <c r="T338" s="84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T338" s="16" t="s">
        <v>181</v>
      </c>
      <c r="AU338" s="16" t="s">
        <v>85</v>
      </c>
    </row>
    <row r="339" s="2" customFormat="1" ht="24.15" customHeight="1">
      <c r="A339" s="37"/>
      <c r="B339" s="38"/>
      <c r="C339" s="211" t="s">
        <v>712</v>
      </c>
      <c r="D339" s="211" t="s">
        <v>129</v>
      </c>
      <c r="E339" s="212" t="s">
        <v>713</v>
      </c>
      <c r="F339" s="213" t="s">
        <v>714</v>
      </c>
      <c r="G339" s="214" t="s">
        <v>327</v>
      </c>
      <c r="H339" s="215">
        <v>16</v>
      </c>
      <c r="I339" s="216"/>
      <c r="J339" s="217">
        <f>ROUND(I339*H339,2)</f>
        <v>0</v>
      </c>
      <c r="K339" s="213" t="s">
        <v>178</v>
      </c>
      <c r="L339" s="43"/>
      <c r="M339" s="225" t="s">
        <v>20</v>
      </c>
      <c r="N339" s="226" t="s">
        <v>46</v>
      </c>
      <c r="O339" s="83"/>
      <c r="P339" s="227">
        <f>O339*H339</f>
        <v>0</v>
      </c>
      <c r="Q339" s="227">
        <v>0</v>
      </c>
      <c r="R339" s="227">
        <f>Q339*H339</f>
        <v>0</v>
      </c>
      <c r="S339" s="227">
        <v>0</v>
      </c>
      <c r="T339" s="228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223" t="s">
        <v>133</v>
      </c>
      <c r="AT339" s="223" t="s">
        <v>129</v>
      </c>
      <c r="AU339" s="223" t="s">
        <v>85</v>
      </c>
      <c r="AY339" s="16" t="s">
        <v>126</v>
      </c>
      <c r="BE339" s="224">
        <f>IF(N339="základní",J339,0)</f>
        <v>0</v>
      </c>
      <c r="BF339" s="224">
        <f>IF(N339="snížená",J339,0)</f>
        <v>0</v>
      </c>
      <c r="BG339" s="224">
        <f>IF(N339="zákl. přenesená",J339,0)</f>
        <v>0</v>
      </c>
      <c r="BH339" s="224">
        <f>IF(N339="sníž. přenesená",J339,0)</f>
        <v>0</v>
      </c>
      <c r="BI339" s="224">
        <f>IF(N339="nulová",J339,0)</f>
        <v>0</v>
      </c>
      <c r="BJ339" s="16" t="s">
        <v>83</v>
      </c>
      <c r="BK339" s="224">
        <f>ROUND(I339*H339,2)</f>
        <v>0</v>
      </c>
      <c r="BL339" s="16" t="s">
        <v>133</v>
      </c>
      <c r="BM339" s="223" t="s">
        <v>715</v>
      </c>
    </row>
    <row r="340" s="2" customFormat="1">
      <c r="A340" s="37"/>
      <c r="B340" s="38"/>
      <c r="C340" s="39"/>
      <c r="D340" s="229" t="s">
        <v>181</v>
      </c>
      <c r="E340" s="39"/>
      <c r="F340" s="230" t="s">
        <v>716</v>
      </c>
      <c r="G340" s="39"/>
      <c r="H340" s="39"/>
      <c r="I340" s="231"/>
      <c r="J340" s="39"/>
      <c r="K340" s="39"/>
      <c r="L340" s="43"/>
      <c r="M340" s="232"/>
      <c r="N340" s="233"/>
      <c r="O340" s="83"/>
      <c r="P340" s="83"/>
      <c r="Q340" s="83"/>
      <c r="R340" s="83"/>
      <c r="S340" s="83"/>
      <c r="T340" s="84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16" t="s">
        <v>181</v>
      </c>
      <c r="AU340" s="16" t="s">
        <v>85</v>
      </c>
    </row>
    <row r="341" s="2" customFormat="1" ht="24.15" customHeight="1">
      <c r="A341" s="37"/>
      <c r="B341" s="38"/>
      <c r="C341" s="211" t="s">
        <v>717</v>
      </c>
      <c r="D341" s="211" t="s">
        <v>129</v>
      </c>
      <c r="E341" s="212" t="s">
        <v>718</v>
      </c>
      <c r="F341" s="213" t="s">
        <v>719</v>
      </c>
      <c r="G341" s="214" t="s">
        <v>327</v>
      </c>
      <c r="H341" s="215">
        <v>3</v>
      </c>
      <c r="I341" s="216"/>
      <c r="J341" s="217">
        <f>ROUND(I341*H341,2)</f>
        <v>0</v>
      </c>
      <c r="K341" s="213" t="s">
        <v>20</v>
      </c>
      <c r="L341" s="43"/>
      <c r="M341" s="225" t="s">
        <v>20</v>
      </c>
      <c r="N341" s="226" t="s">
        <v>46</v>
      </c>
      <c r="O341" s="83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23" t="s">
        <v>133</v>
      </c>
      <c r="AT341" s="223" t="s">
        <v>129</v>
      </c>
      <c r="AU341" s="223" t="s">
        <v>85</v>
      </c>
      <c r="AY341" s="16" t="s">
        <v>126</v>
      </c>
      <c r="BE341" s="224">
        <f>IF(N341="základní",J341,0)</f>
        <v>0</v>
      </c>
      <c r="BF341" s="224">
        <f>IF(N341="snížená",J341,0)</f>
        <v>0</v>
      </c>
      <c r="BG341" s="224">
        <f>IF(N341="zákl. přenesená",J341,0)</f>
        <v>0</v>
      </c>
      <c r="BH341" s="224">
        <f>IF(N341="sníž. přenesená",J341,0)</f>
        <v>0</v>
      </c>
      <c r="BI341" s="224">
        <f>IF(N341="nulová",J341,0)</f>
        <v>0</v>
      </c>
      <c r="BJ341" s="16" t="s">
        <v>83</v>
      </c>
      <c r="BK341" s="224">
        <f>ROUND(I341*H341,2)</f>
        <v>0</v>
      </c>
      <c r="BL341" s="16" t="s">
        <v>133</v>
      </c>
      <c r="BM341" s="223" t="s">
        <v>720</v>
      </c>
    </row>
    <row r="342" s="2" customFormat="1" ht="24.15" customHeight="1">
      <c r="A342" s="37"/>
      <c r="B342" s="38"/>
      <c r="C342" s="211" t="s">
        <v>721</v>
      </c>
      <c r="D342" s="211" t="s">
        <v>129</v>
      </c>
      <c r="E342" s="212" t="s">
        <v>722</v>
      </c>
      <c r="F342" s="213" t="s">
        <v>723</v>
      </c>
      <c r="G342" s="214" t="s">
        <v>327</v>
      </c>
      <c r="H342" s="215">
        <v>14</v>
      </c>
      <c r="I342" s="216"/>
      <c r="J342" s="217">
        <f>ROUND(I342*H342,2)</f>
        <v>0</v>
      </c>
      <c r="K342" s="213" t="s">
        <v>178</v>
      </c>
      <c r="L342" s="43"/>
      <c r="M342" s="225" t="s">
        <v>20</v>
      </c>
      <c r="N342" s="226" t="s">
        <v>46</v>
      </c>
      <c r="O342" s="83"/>
      <c r="P342" s="227">
        <f>O342*H342</f>
        <v>0</v>
      </c>
      <c r="Q342" s="227">
        <v>0.00012999999999999999</v>
      </c>
      <c r="R342" s="227">
        <f>Q342*H342</f>
        <v>0.0018199999999999998</v>
      </c>
      <c r="S342" s="227">
        <v>0</v>
      </c>
      <c r="T342" s="228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23" t="s">
        <v>133</v>
      </c>
      <c r="AT342" s="223" t="s">
        <v>129</v>
      </c>
      <c r="AU342" s="223" t="s">
        <v>85</v>
      </c>
      <c r="AY342" s="16" t="s">
        <v>126</v>
      </c>
      <c r="BE342" s="224">
        <f>IF(N342="základní",J342,0)</f>
        <v>0</v>
      </c>
      <c r="BF342" s="224">
        <f>IF(N342="snížená",J342,0)</f>
        <v>0</v>
      </c>
      <c r="BG342" s="224">
        <f>IF(N342="zákl. přenesená",J342,0)</f>
        <v>0</v>
      </c>
      <c r="BH342" s="224">
        <f>IF(N342="sníž. přenesená",J342,0)</f>
        <v>0</v>
      </c>
      <c r="BI342" s="224">
        <f>IF(N342="nulová",J342,0)</f>
        <v>0</v>
      </c>
      <c r="BJ342" s="16" t="s">
        <v>83</v>
      </c>
      <c r="BK342" s="224">
        <f>ROUND(I342*H342,2)</f>
        <v>0</v>
      </c>
      <c r="BL342" s="16" t="s">
        <v>133</v>
      </c>
      <c r="BM342" s="223" t="s">
        <v>724</v>
      </c>
    </row>
    <row r="343" s="2" customFormat="1">
      <c r="A343" s="37"/>
      <c r="B343" s="38"/>
      <c r="C343" s="39"/>
      <c r="D343" s="229" t="s">
        <v>181</v>
      </c>
      <c r="E343" s="39"/>
      <c r="F343" s="230" t="s">
        <v>725</v>
      </c>
      <c r="G343" s="39"/>
      <c r="H343" s="39"/>
      <c r="I343" s="231"/>
      <c r="J343" s="39"/>
      <c r="K343" s="39"/>
      <c r="L343" s="43"/>
      <c r="M343" s="232"/>
      <c r="N343" s="233"/>
      <c r="O343" s="83"/>
      <c r="P343" s="83"/>
      <c r="Q343" s="83"/>
      <c r="R343" s="83"/>
      <c r="S343" s="83"/>
      <c r="T343" s="84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16" t="s">
        <v>181</v>
      </c>
      <c r="AU343" s="16" t="s">
        <v>85</v>
      </c>
    </row>
    <row r="344" s="2" customFormat="1" ht="21.75" customHeight="1">
      <c r="A344" s="37"/>
      <c r="B344" s="38"/>
      <c r="C344" s="211" t="s">
        <v>726</v>
      </c>
      <c r="D344" s="211" t="s">
        <v>129</v>
      </c>
      <c r="E344" s="212" t="s">
        <v>727</v>
      </c>
      <c r="F344" s="213" t="s">
        <v>728</v>
      </c>
      <c r="G344" s="214" t="s">
        <v>729</v>
      </c>
      <c r="H344" s="215">
        <v>1</v>
      </c>
      <c r="I344" s="216"/>
      <c r="J344" s="217">
        <f>ROUND(I344*H344,2)</f>
        <v>0</v>
      </c>
      <c r="K344" s="213" t="s">
        <v>178</v>
      </c>
      <c r="L344" s="43"/>
      <c r="M344" s="225" t="s">
        <v>20</v>
      </c>
      <c r="N344" s="226" t="s">
        <v>46</v>
      </c>
      <c r="O344" s="83"/>
      <c r="P344" s="227">
        <f>O344*H344</f>
        <v>0</v>
      </c>
      <c r="Q344" s="227">
        <v>0.00025000000000000001</v>
      </c>
      <c r="R344" s="227">
        <f>Q344*H344</f>
        <v>0.00025000000000000001</v>
      </c>
      <c r="S344" s="227">
        <v>0</v>
      </c>
      <c r="T344" s="228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3" t="s">
        <v>133</v>
      </c>
      <c r="AT344" s="223" t="s">
        <v>129</v>
      </c>
      <c r="AU344" s="223" t="s">
        <v>85</v>
      </c>
      <c r="AY344" s="16" t="s">
        <v>126</v>
      </c>
      <c r="BE344" s="224">
        <f>IF(N344="základní",J344,0)</f>
        <v>0</v>
      </c>
      <c r="BF344" s="224">
        <f>IF(N344="snížená",J344,0)</f>
        <v>0</v>
      </c>
      <c r="BG344" s="224">
        <f>IF(N344="zákl. přenesená",J344,0)</f>
        <v>0</v>
      </c>
      <c r="BH344" s="224">
        <f>IF(N344="sníž. přenesená",J344,0)</f>
        <v>0</v>
      </c>
      <c r="BI344" s="224">
        <f>IF(N344="nulová",J344,0)</f>
        <v>0</v>
      </c>
      <c r="BJ344" s="16" t="s">
        <v>83</v>
      </c>
      <c r="BK344" s="224">
        <f>ROUND(I344*H344,2)</f>
        <v>0</v>
      </c>
      <c r="BL344" s="16" t="s">
        <v>133</v>
      </c>
      <c r="BM344" s="223" t="s">
        <v>730</v>
      </c>
    </row>
    <row r="345" s="2" customFormat="1">
      <c r="A345" s="37"/>
      <c r="B345" s="38"/>
      <c r="C345" s="39"/>
      <c r="D345" s="229" t="s">
        <v>181</v>
      </c>
      <c r="E345" s="39"/>
      <c r="F345" s="230" t="s">
        <v>731</v>
      </c>
      <c r="G345" s="39"/>
      <c r="H345" s="39"/>
      <c r="I345" s="231"/>
      <c r="J345" s="39"/>
      <c r="K345" s="39"/>
      <c r="L345" s="43"/>
      <c r="M345" s="232"/>
      <c r="N345" s="233"/>
      <c r="O345" s="83"/>
      <c r="P345" s="83"/>
      <c r="Q345" s="83"/>
      <c r="R345" s="83"/>
      <c r="S345" s="83"/>
      <c r="T345" s="84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6" t="s">
        <v>181</v>
      </c>
      <c r="AU345" s="16" t="s">
        <v>85</v>
      </c>
    </row>
    <row r="346" s="2" customFormat="1" ht="37.8" customHeight="1">
      <c r="A346" s="37"/>
      <c r="B346" s="38"/>
      <c r="C346" s="211" t="s">
        <v>732</v>
      </c>
      <c r="D346" s="211" t="s">
        <v>129</v>
      </c>
      <c r="E346" s="212" t="s">
        <v>733</v>
      </c>
      <c r="F346" s="213" t="s">
        <v>734</v>
      </c>
      <c r="G346" s="214" t="s">
        <v>327</v>
      </c>
      <c r="H346" s="215">
        <v>1</v>
      </c>
      <c r="I346" s="216"/>
      <c r="J346" s="217">
        <f>ROUND(I346*H346,2)</f>
        <v>0</v>
      </c>
      <c r="K346" s="213" t="s">
        <v>735</v>
      </c>
      <c r="L346" s="43"/>
      <c r="M346" s="225" t="s">
        <v>20</v>
      </c>
      <c r="N346" s="226" t="s">
        <v>46</v>
      </c>
      <c r="O346" s="83"/>
      <c r="P346" s="227">
        <f>O346*H346</f>
        <v>0</v>
      </c>
      <c r="Q346" s="227">
        <v>4.0000000000000003E-05</v>
      </c>
      <c r="R346" s="227">
        <f>Q346*H346</f>
        <v>4.0000000000000003E-05</v>
      </c>
      <c r="S346" s="227">
        <v>0</v>
      </c>
      <c r="T346" s="228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3" t="s">
        <v>133</v>
      </c>
      <c r="AT346" s="223" t="s">
        <v>129</v>
      </c>
      <c r="AU346" s="223" t="s">
        <v>85</v>
      </c>
      <c r="AY346" s="16" t="s">
        <v>126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6" t="s">
        <v>83</v>
      </c>
      <c r="BK346" s="224">
        <f>ROUND(I346*H346,2)</f>
        <v>0</v>
      </c>
      <c r="BL346" s="16" t="s">
        <v>133</v>
      </c>
      <c r="BM346" s="223" t="s">
        <v>736</v>
      </c>
    </row>
    <row r="347" s="2" customFormat="1">
      <c r="A347" s="37"/>
      <c r="B347" s="38"/>
      <c r="C347" s="39"/>
      <c r="D347" s="229" t="s">
        <v>181</v>
      </c>
      <c r="E347" s="39"/>
      <c r="F347" s="230" t="s">
        <v>737</v>
      </c>
      <c r="G347" s="39"/>
      <c r="H347" s="39"/>
      <c r="I347" s="231"/>
      <c r="J347" s="39"/>
      <c r="K347" s="39"/>
      <c r="L347" s="43"/>
      <c r="M347" s="232"/>
      <c r="N347" s="233"/>
      <c r="O347" s="83"/>
      <c r="P347" s="83"/>
      <c r="Q347" s="83"/>
      <c r="R347" s="83"/>
      <c r="S347" s="83"/>
      <c r="T347" s="84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6" t="s">
        <v>181</v>
      </c>
      <c r="AU347" s="16" t="s">
        <v>85</v>
      </c>
    </row>
    <row r="348" s="2" customFormat="1" ht="21.75" customHeight="1">
      <c r="A348" s="37"/>
      <c r="B348" s="38"/>
      <c r="C348" s="211" t="s">
        <v>738</v>
      </c>
      <c r="D348" s="211" t="s">
        <v>129</v>
      </c>
      <c r="E348" s="212" t="s">
        <v>739</v>
      </c>
      <c r="F348" s="213" t="s">
        <v>740</v>
      </c>
      <c r="G348" s="214" t="s">
        <v>327</v>
      </c>
      <c r="H348" s="215">
        <v>7</v>
      </c>
      <c r="I348" s="216"/>
      <c r="J348" s="217">
        <f>ROUND(I348*H348,2)</f>
        <v>0</v>
      </c>
      <c r="K348" s="213" t="s">
        <v>178</v>
      </c>
      <c r="L348" s="43"/>
      <c r="M348" s="225" t="s">
        <v>20</v>
      </c>
      <c r="N348" s="226" t="s">
        <v>46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0.00052999999999999998</v>
      </c>
      <c r="T348" s="228">
        <f>S348*H348</f>
        <v>0.0037099999999999998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23" t="s">
        <v>133</v>
      </c>
      <c r="AT348" s="223" t="s">
        <v>129</v>
      </c>
      <c r="AU348" s="223" t="s">
        <v>85</v>
      </c>
      <c r="AY348" s="16" t="s">
        <v>126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6" t="s">
        <v>83</v>
      </c>
      <c r="BK348" s="224">
        <f>ROUND(I348*H348,2)</f>
        <v>0</v>
      </c>
      <c r="BL348" s="16" t="s">
        <v>133</v>
      </c>
      <c r="BM348" s="223" t="s">
        <v>741</v>
      </c>
    </row>
    <row r="349" s="2" customFormat="1">
      <c r="A349" s="37"/>
      <c r="B349" s="38"/>
      <c r="C349" s="39"/>
      <c r="D349" s="229" t="s">
        <v>181</v>
      </c>
      <c r="E349" s="39"/>
      <c r="F349" s="230" t="s">
        <v>742</v>
      </c>
      <c r="G349" s="39"/>
      <c r="H349" s="39"/>
      <c r="I349" s="231"/>
      <c r="J349" s="39"/>
      <c r="K349" s="39"/>
      <c r="L349" s="43"/>
      <c r="M349" s="232"/>
      <c r="N349" s="233"/>
      <c r="O349" s="83"/>
      <c r="P349" s="83"/>
      <c r="Q349" s="83"/>
      <c r="R349" s="83"/>
      <c r="S349" s="83"/>
      <c r="T349" s="84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181</v>
      </c>
      <c r="AU349" s="16" t="s">
        <v>85</v>
      </c>
    </row>
    <row r="350" s="2" customFormat="1" ht="24.15" customHeight="1">
      <c r="A350" s="37"/>
      <c r="B350" s="38"/>
      <c r="C350" s="211" t="s">
        <v>743</v>
      </c>
      <c r="D350" s="211" t="s">
        <v>129</v>
      </c>
      <c r="E350" s="212" t="s">
        <v>744</v>
      </c>
      <c r="F350" s="213" t="s">
        <v>745</v>
      </c>
      <c r="G350" s="214" t="s">
        <v>327</v>
      </c>
      <c r="H350" s="215">
        <v>2</v>
      </c>
      <c r="I350" s="216"/>
      <c r="J350" s="217">
        <f>ROUND(I350*H350,2)</f>
        <v>0</v>
      </c>
      <c r="K350" s="213" t="s">
        <v>178</v>
      </c>
      <c r="L350" s="43"/>
      <c r="M350" s="225" t="s">
        <v>20</v>
      </c>
      <c r="N350" s="226" t="s">
        <v>46</v>
      </c>
      <c r="O350" s="83"/>
      <c r="P350" s="227">
        <f>O350*H350</f>
        <v>0</v>
      </c>
      <c r="Q350" s="227">
        <v>0</v>
      </c>
      <c r="R350" s="227">
        <f>Q350*H350</f>
        <v>0</v>
      </c>
      <c r="S350" s="227">
        <v>0.00123</v>
      </c>
      <c r="T350" s="228">
        <f>S350*H350</f>
        <v>0.0024599999999999999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23" t="s">
        <v>133</v>
      </c>
      <c r="AT350" s="223" t="s">
        <v>129</v>
      </c>
      <c r="AU350" s="223" t="s">
        <v>85</v>
      </c>
      <c r="AY350" s="16" t="s">
        <v>126</v>
      </c>
      <c r="BE350" s="224">
        <f>IF(N350="základní",J350,0)</f>
        <v>0</v>
      </c>
      <c r="BF350" s="224">
        <f>IF(N350="snížená",J350,0)</f>
        <v>0</v>
      </c>
      <c r="BG350" s="224">
        <f>IF(N350="zákl. přenesená",J350,0)</f>
        <v>0</v>
      </c>
      <c r="BH350" s="224">
        <f>IF(N350="sníž. přenesená",J350,0)</f>
        <v>0</v>
      </c>
      <c r="BI350" s="224">
        <f>IF(N350="nulová",J350,0)</f>
        <v>0</v>
      </c>
      <c r="BJ350" s="16" t="s">
        <v>83</v>
      </c>
      <c r="BK350" s="224">
        <f>ROUND(I350*H350,2)</f>
        <v>0</v>
      </c>
      <c r="BL350" s="16" t="s">
        <v>133</v>
      </c>
      <c r="BM350" s="223" t="s">
        <v>746</v>
      </c>
    </row>
    <row r="351" s="2" customFormat="1">
      <c r="A351" s="37"/>
      <c r="B351" s="38"/>
      <c r="C351" s="39"/>
      <c r="D351" s="229" t="s">
        <v>181</v>
      </c>
      <c r="E351" s="39"/>
      <c r="F351" s="230" t="s">
        <v>747</v>
      </c>
      <c r="G351" s="39"/>
      <c r="H351" s="39"/>
      <c r="I351" s="231"/>
      <c r="J351" s="39"/>
      <c r="K351" s="39"/>
      <c r="L351" s="43"/>
      <c r="M351" s="232"/>
      <c r="N351" s="233"/>
      <c r="O351" s="83"/>
      <c r="P351" s="83"/>
      <c r="Q351" s="83"/>
      <c r="R351" s="83"/>
      <c r="S351" s="83"/>
      <c r="T351" s="84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16" t="s">
        <v>181</v>
      </c>
      <c r="AU351" s="16" t="s">
        <v>85</v>
      </c>
    </row>
    <row r="352" s="2" customFormat="1" ht="33" customHeight="1">
      <c r="A352" s="37"/>
      <c r="B352" s="38"/>
      <c r="C352" s="211" t="s">
        <v>748</v>
      </c>
      <c r="D352" s="211" t="s">
        <v>129</v>
      </c>
      <c r="E352" s="212" t="s">
        <v>749</v>
      </c>
      <c r="F352" s="213" t="s">
        <v>750</v>
      </c>
      <c r="G352" s="214" t="s">
        <v>327</v>
      </c>
      <c r="H352" s="215">
        <v>6</v>
      </c>
      <c r="I352" s="216"/>
      <c r="J352" s="217">
        <f>ROUND(I352*H352,2)</f>
        <v>0</v>
      </c>
      <c r="K352" s="213" t="s">
        <v>178</v>
      </c>
      <c r="L352" s="43"/>
      <c r="M352" s="225" t="s">
        <v>20</v>
      </c>
      <c r="N352" s="226" t="s">
        <v>46</v>
      </c>
      <c r="O352" s="83"/>
      <c r="P352" s="227">
        <f>O352*H352</f>
        <v>0</v>
      </c>
      <c r="Q352" s="227">
        <v>0</v>
      </c>
      <c r="R352" s="227">
        <f>Q352*H352</f>
        <v>0</v>
      </c>
      <c r="S352" s="227">
        <v>0.0049100000000000003</v>
      </c>
      <c r="T352" s="228">
        <f>S352*H352</f>
        <v>0.02946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23" t="s">
        <v>133</v>
      </c>
      <c r="AT352" s="223" t="s">
        <v>129</v>
      </c>
      <c r="AU352" s="223" t="s">
        <v>85</v>
      </c>
      <c r="AY352" s="16" t="s">
        <v>126</v>
      </c>
      <c r="BE352" s="224">
        <f>IF(N352="základní",J352,0)</f>
        <v>0</v>
      </c>
      <c r="BF352" s="224">
        <f>IF(N352="snížená",J352,0)</f>
        <v>0</v>
      </c>
      <c r="BG352" s="224">
        <f>IF(N352="zákl. přenesená",J352,0)</f>
        <v>0</v>
      </c>
      <c r="BH352" s="224">
        <f>IF(N352="sníž. přenesená",J352,0)</f>
        <v>0</v>
      </c>
      <c r="BI352" s="224">
        <f>IF(N352="nulová",J352,0)</f>
        <v>0</v>
      </c>
      <c r="BJ352" s="16" t="s">
        <v>83</v>
      </c>
      <c r="BK352" s="224">
        <f>ROUND(I352*H352,2)</f>
        <v>0</v>
      </c>
      <c r="BL352" s="16" t="s">
        <v>133</v>
      </c>
      <c r="BM352" s="223" t="s">
        <v>751</v>
      </c>
    </row>
    <row r="353" s="2" customFormat="1">
      <c r="A353" s="37"/>
      <c r="B353" s="38"/>
      <c r="C353" s="39"/>
      <c r="D353" s="229" t="s">
        <v>181</v>
      </c>
      <c r="E353" s="39"/>
      <c r="F353" s="230" t="s">
        <v>752</v>
      </c>
      <c r="G353" s="39"/>
      <c r="H353" s="39"/>
      <c r="I353" s="231"/>
      <c r="J353" s="39"/>
      <c r="K353" s="39"/>
      <c r="L353" s="43"/>
      <c r="M353" s="232"/>
      <c r="N353" s="233"/>
      <c r="O353" s="83"/>
      <c r="P353" s="83"/>
      <c r="Q353" s="83"/>
      <c r="R353" s="83"/>
      <c r="S353" s="83"/>
      <c r="T353" s="84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16" t="s">
        <v>181</v>
      </c>
      <c r="AU353" s="16" t="s">
        <v>85</v>
      </c>
    </row>
    <row r="354" s="2" customFormat="1" ht="37.8" customHeight="1">
      <c r="A354" s="37"/>
      <c r="B354" s="38"/>
      <c r="C354" s="211" t="s">
        <v>753</v>
      </c>
      <c r="D354" s="211" t="s">
        <v>129</v>
      </c>
      <c r="E354" s="212" t="s">
        <v>754</v>
      </c>
      <c r="F354" s="213" t="s">
        <v>755</v>
      </c>
      <c r="G354" s="214" t="s">
        <v>327</v>
      </c>
      <c r="H354" s="215">
        <v>4</v>
      </c>
      <c r="I354" s="216"/>
      <c r="J354" s="217">
        <f>ROUND(I354*H354,2)</f>
        <v>0</v>
      </c>
      <c r="K354" s="213" t="s">
        <v>178</v>
      </c>
      <c r="L354" s="43"/>
      <c r="M354" s="225" t="s">
        <v>20</v>
      </c>
      <c r="N354" s="226" t="s">
        <v>46</v>
      </c>
      <c r="O354" s="83"/>
      <c r="P354" s="227">
        <f>O354*H354</f>
        <v>0</v>
      </c>
      <c r="Q354" s="227">
        <v>0</v>
      </c>
      <c r="R354" s="227">
        <f>Q354*H354</f>
        <v>0</v>
      </c>
      <c r="S354" s="227">
        <v>0.00511</v>
      </c>
      <c r="T354" s="228">
        <f>S354*H354</f>
        <v>0.02044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23" t="s">
        <v>133</v>
      </c>
      <c r="AT354" s="223" t="s">
        <v>129</v>
      </c>
      <c r="AU354" s="223" t="s">
        <v>85</v>
      </c>
      <c r="AY354" s="16" t="s">
        <v>126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6" t="s">
        <v>83</v>
      </c>
      <c r="BK354" s="224">
        <f>ROUND(I354*H354,2)</f>
        <v>0</v>
      </c>
      <c r="BL354" s="16" t="s">
        <v>133</v>
      </c>
      <c r="BM354" s="223" t="s">
        <v>756</v>
      </c>
    </row>
    <row r="355" s="2" customFormat="1">
      <c r="A355" s="37"/>
      <c r="B355" s="38"/>
      <c r="C355" s="39"/>
      <c r="D355" s="229" t="s">
        <v>181</v>
      </c>
      <c r="E355" s="39"/>
      <c r="F355" s="230" t="s">
        <v>757</v>
      </c>
      <c r="G355" s="39"/>
      <c r="H355" s="39"/>
      <c r="I355" s="231"/>
      <c r="J355" s="39"/>
      <c r="K355" s="39"/>
      <c r="L355" s="43"/>
      <c r="M355" s="232"/>
      <c r="N355" s="233"/>
      <c r="O355" s="83"/>
      <c r="P355" s="83"/>
      <c r="Q355" s="83"/>
      <c r="R355" s="83"/>
      <c r="S355" s="83"/>
      <c r="T355" s="84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16" t="s">
        <v>181</v>
      </c>
      <c r="AU355" s="16" t="s">
        <v>85</v>
      </c>
    </row>
    <row r="356" s="2" customFormat="1" ht="24.15" customHeight="1">
      <c r="A356" s="37"/>
      <c r="B356" s="38"/>
      <c r="C356" s="211" t="s">
        <v>758</v>
      </c>
      <c r="D356" s="211" t="s">
        <v>129</v>
      </c>
      <c r="E356" s="212" t="s">
        <v>759</v>
      </c>
      <c r="F356" s="213" t="s">
        <v>760</v>
      </c>
      <c r="G356" s="214" t="s">
        <v>327</v>
      </c>
      <c r="H356" s="215">
        <v>1</v>
      </c>
      <c r="I356" s="216"/>
      <c r="J356" s="217">
        <f>ROUND(I356*H356,2)</f>
        <v>0</v>
      </c>
      <c r="K356" s="213" t="s">
        <v>735</v>
      </c>
      <c r="L356" s="43"/>
      <c r="M356" s="225" t="s">
        <v>20</v>
      </c>
      <c r="N356" s="226" t="s">
        <v>46</v>
      </c>
      <c r="O356" s="83"/>
      <c r="P356" s="227">
        <f>O356*H356</f>
        <v>0</v>
      </c>
      <c r="Q356" s="227">
        <v>2.0000000000000002E-05</v>
      </c>
      <c r="R356" s="227">
        <f>Q356*H356</f>
        <v>2.0000000000000002E-05</v>
      </c>
      <c r="S356" s="227">
        <v>0</v>
      </c>
      <c r="T356" s="228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23" t="s">
        <v>133</v>
      </c>
      <c r="AT356" s="223" t="s">
        <v>129</v>
      </c>
      <c r="AU356" s="223" t="s">
        <v>85</v>
      </c>
      <c r="AY356" s="16" t="s">
        <v>126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6" t="s">
        <v>83</v>
      </c>
      <c r="BK356" s="224">
        <f>ROUND(I356*H356,2)</f>
        <v>0</v>
      </c>
      <c r="BL356" s="16" t="s">
        <v>133</v>
      </c>
      <c r="BM356" s="223" t="s">
        <v>761</v>
      </c>
    </row>
    <row r="357" s="2" customFormat="1">
      <c r="A357" s="37"/>
      <c r="B357" s="38"/>
      <c r="C357" s="39"/>
      <c r="D357" s="229" t="s">
        <v>181</v>
      </c>
      <c r="E357" s="39"/>
      <c r="F357" s="230" t="s">
        <v>762</v>
      </c>
      <c r="G357" s="39"/>
      <c r="H357" s="39"/>
      <c r="I357" s="231"/>
      <c r="J357" s="39"/>
      <c r="K357" s="39"/>
      <c r="L357" s="43"/>
      <c r="M357" s="232"/>
      <c r="N357" s="233"/>
      <c r="O357" s="83"/>
      <c r="P357" s="83"/>
      <c r="Q357" s="83"/>
      <c r="R357" s="83"/>
      <c r="S357" s="83"/>
      <c r="T357" s="84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16" t="s">
        <v>181</v>
      </c>
      <c r="AU357" s="16" t="s">
        <v>85</v>
      </c>
    </row>
    <row r="358" s="2" customFormat="1" ht="16.5" customHeight="1">
      <c r="A358" s="37"/>
      <c r="B358" s="38"/>
      <c r="C358" s="234" t="s">
        <v>763</v>
      </c>
      <c r="D358" s="234" t="s">
        <v>244</v>
      </c>
      <c r="E358" s="235" t="s">
        <v>764</v>
      </c>
      <c r="F358" s="236" t="s">
        <v>765</v>
      </c>
      <c r="G358" s="237" t="s">
        <v>327</v>
      </c>
      <c r="H358" s="238">
        <v>1</v>
      </c>
      <c r="I358" s="239"/>
      <c r="J358" s="240">
        <f>ROUND(I358*H358,2)</f>
        <v>0</v>
      </c>
      <c r="K358" s="236" t="s">
        <v>20</v>
      </c>
      <c r="L358" s="241"/>
      <c r="M358" s="242" t="s">
        <v>20</v>
      </c>
      <c r="N358" s="243" t="s">
        <v>46</v>
      </c>
      <c r="O358" s="83"/>
      <c r="P358" s="227">
        <f>O358*H358</f>
        <v>0</v>
      </c>
      <c r="Q358" s="227">
        <v>0.00158</v>
      </c>
      <c r="R358" s="227">
        <f>Q358*H358</f>
        <v>0.00158</v>
      </c>
      <c r="S358" s="227">
        <v>0</v>
      </c>
      <c r="T358" s="228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23" t="s">
        <v>335</v>
      </c>
      <c r="AT358" s="223" t="s">
        <v>244</v>
      </c>
      <c r="AU358" s="223" t="s">
        <v>85</v>
      </c>
      <c r="AY358" s="16" t="s">
        <v>126</v>
      </c>
      <c r="BE358" s="224">
        <f>IF(N358="základní",J358,0)</f>
        <v>0</v>
      </c>
      <c r="BF358" s="224">
        <f>IF(N358="snížená",J358,0)</f>
        <v>0</v>
      </c>
      <c r="BG358" s="224">
        <f>IF(N358="zákl. přenesená",J358,0)</f>
        <v>0</v>
      </c>
      <c r="BH358" s="224">
        <f>IF(N358="sníž. přenesená",J358,0)</f>
        <v>0</v>
      </c>
      <c r="BI358" s="224">
        <f>IF(N358="nulová",J358,0)</f>
        <v>0</v>
      </c>
      <c r="BJ358" s="16" t="s">
        <v>83</v>
      </c>
      <c r="BK358" s="224">
        <f>ROUND(I358*H358,2)</f>
        <v>0</v>
      </c>
      <c r="BL358" s="16" t="s">
        <v>133</v>
      </c>
      <c r="BM358" s="223" t="s">
        <v>766</v>
      </c>
    </row>
    <row r="359" s="2" customFormat="1" ht="24.15" customHeight="1">
      <c r="A359" s="37"/>
      <c r="B359" s="38"/>
      <c r="C359" s="211" t="s">
        <v>767</v>
      </c>
      <c r="D359" s="211" t="s">
        <v>129</v>
      </c>
      <c r="E359" s="212" t="s">
        <v>768</v>
      </c>
      <c r="F359" s="213" t="s">
        <v>769</v>
      </c>
      <c r="G359" s="214" t="s">
        <v>327</v>
      </c>
      <c r="H359" s="215">
        <v>1</v>
      </c>
      <c r="I359" s="216"/>
      <c r="J359" s="217">
        <f>ROUND(I359*H359,2)</f>
        <v>0</v>
      </c>
      <c r="K359" s="213" t="s">
        <v>178</v>
      </c>
      <c r="L359" s="43"/>
      <c r="M359" s="225" t="s">
        <v>20</v>
      </c>
      <c r="N359" s="226" t="s">
        <v>46</v>
      </c>
      <c r="O359" s="83"/>
      <c r="P359" s="227">
        <f>O359*H359</f>
        <v>0</v>
      </c>
      <c r="Q359" s="227">
        <v>0.00055999999999999995</v>
      </c>
      <c r="R359" s="227">
        <f>Q359*H359</f>
        <v>0.00055999999999999995</v>
      </c>
      <c r="S359" s="227">
        <v>0</v>
      </c>
      <c r="T359" s="228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223" t="s">
        <v>133</v>
      </c>
      <c r="AT359" s="223" t="s">
        <v>129</v>
      </c>
      <c r="AU359" s="223" t="s">
        <v>85</v>
      </c>
      <c r="AY359" s="16" t="s">
        <v>126</v>
      </c>
      <c r="BE359" s="224">
        <f>IF(N359="základní",J359,0)</f>
        <v>0</v>
      </c>
      <c r="BF359" s="224">
        <f>IF(N359="snížená",J359,0)</f>
        <v>0</v>
      </c>
      <c r="BG359" s="224">
        <f>IF(N359="zákl. přenesená",J359,0)</f>
        <v>0</v>
      </c>
      <c r="BH359" s="224">
        <f>IF(N359="sníž. přenesená",J359,0)</f>
        <v>0</v>
      </c>
      <c r="BI359" s="224">
        <f>IF(N359="nulová",J359,0)</f>
        <v>0</v>
      </c>
      <c r="BJ359" s="16" t="s">
        <v>83</v>
      </c>
      <c r="BK359" s="224">
        <f>ROUND(I359*H359,2)</f>
        <v>0</v>
      </c>
      <c r="BL359" s="16" t="s">
        <v>133</v>
      </c>
      <c r="BM359" s="223" t="s">
        <v>770</v>
      </c>
    </row>
    <row r="360" s="2" customFormat="1">
      <c r="A360" s="37"/>
      <c r="B360" s="38"/>
      <c r="C360" s="39"/>
      <c r="D360" s="229" t="s">
        <v>181</v>
      </c>
      <c r="E360" s="39"/>
      <c r="F360" s="230" t="s">
        <v>771</v>
      </c>
      <c r="G360" s="39"/>
      <c r="H360" s="39"/>
      <c r="I360" s="231"/>
      <c r="J360" s="39"/>
      <c r="K360" s="39"/>
      <c r="L360" s="43"/>
      <c r="M360" s="232"/>
      <c r="N360" s="233"/>
      <c r="O360" s="83"/>
      <c r="P360" s="83"/>
      <c r="Q360" s="83"/>
      <c r="R360" s="83"/>
      <c r="S360" s="83"/>
      <c r="T360" s="84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T360" s="16" t="s">
        <v>181</v>
      </c>
      <c r="AU360" s="16" t="s">
        <v>85</v>
      </c>
    </row>
    <row r="361" s="2" customFormat="1" ht="33" customHeight="1">
      <c r="A361" s="37"/>
      <c r="B361" s="38"/>
      <c r="C361" s="211" t="s">
        <v>772</v>
      </c>
      <c r="D361" s="211" t="s">
        <v>129</v>
      </c>
      <c r="E361" s="212" t="s">
        <v>773</v>
      </c>
      <c r="F361" s="213" t="s">
        <v>774</v>
      </c>
      <c r="G361" s="214" t="s">
        <v>327</v>
      </c>
      <c r="H361" s="215">
        <v>2</v>
      </c>
      <c r="I361" s="216"/>
      <c r="J361" s="217">
        <f>ROUND(I361*H361,2)</f>
        <v>0</v>
      </c>
      <c r="K361" s="213" t="s">
        <v>178</v>
      </c>
      <c r="L361" s="43"/>
      <c r="M361" s="225" t="s">
        <v>20</v>
      </c>
      <c r="N361" s="226" t="s">
        <v>46</v>
      </c>
      <c r="O361" s="83"/>
      <c r="P361" s="227">
        <f>O361*H361</f>
        <v>0</v>
      </c>
      <c r="Q361" s="227">
        <v>0.00027</v>
      </c>
      <c r="R361" s="227">
        <f>Q361*H361</f>
        <v>0.00054000000000000001</v>
      </c>
      <c r="S361" s="227">
        <v>0</v>
      </c>
      <c r="T361" s="228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23" t="s">
        <v>133</v>
      </c>
      <c r="AT361" s="223" t="s">
        <v>129</v>
      </c>
      <c r="AU361" s="223" t="s">
        <v>85</v>
      </c>
      <c r="AY361" s="16" t="s">
        <v>126</v>
      </c>
      <c r="BE361" s="224">
        <f>IF(N361="základní",J361,0)</f>
        <v>0</v>
      </c>
      <c r="BF361" s="224">
        <f>IF(N361="snížená",J361,0)</f>
        <v>0</v>
      </c>
      <c r="BG361" s="224">
        <f>IF(N361="zákl. přenesená",J361,0)</f>
        <v>0</v>
      </c>
      <c r="BH361" s="224">
        <f>IF(N361="sníž. přenesená",J361,0)</f>
        <v>0</v>
      </c>
      <c r="BI361" s="224">
        <f>IF(N361="nulová",J361,0)</f>
        <v>0</v>
      </c>
      <c r="BJ361" s="16" t="s">
        <v>83</v>
      </c>
      <c r="BK361" s="224">
        <f>ROUND(I361*H361,2)</f>
        <v>0</v>
      </c>
      <c r="BL361" s="16" t="s">
        <v>133</v>
      </c>
      <c r="BM361" s="223" t="s">
        <v>775</v>
      </c>
    </row>
    <row r="362" s="2" customFormat="1">
      <c r="A362" s="37"/>
      <c r="B362" s="38"/>
      <c r="C362" s="39"/>
      <c r="D362" s="229" t="s">
        <v>181</v>
      </c>
      <c r="E362" s="39"/>
      <c r="F362" s="230" t="s">
        <v>776</v>
      </c>
      <c r="G362" s="39"/>
      <c r="H362" s="39"/>
      <c r="I362" s="231"/>
      <c r="J362" s="39"/>
      <c r="K362" s="39"/>
      <c r="L362" s="43"/>
      <c r="M362" s="232"/>
      <c r="N362" s="233"/>
      <c r="O362" s="83"/>
      <c r="P362" s="83"/>
      <c r="Q362" s="83"/>
      <c r="R362" s="83"/>
      <c r="S362" s="83"/>
      <c r="T362" s="84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16" t="s">
        <v>181</v>
      </c>
      <c r="AU362" s="16" t="s">
        <v>85</v>
      </c>
    </row>
    <row r="363" s="2" customFormat="1" ht="33" customHeight="1">
      <c r="A363" s="37"/>
      <c r="B363" s="38"/>
      <c r="C363" s="211" t="s">
        <v>777</v>
      </c>
      <c r="D363" s="211" t="s">
        <v>129</v>
      </c>
      <c r="E363" s="212" t="s">
        <v>778</v>
      </c>
      <c r="F363" s="213" t="s">
        <v>779</v>
      </c>
      <c r="G363" s="214" t="s">
        <v>327</v>
      </c>
      <c r="H363" s="215">
        <v>4</v>
      </c>
      <c r="I363" s="216"/>
      <c r="J363" s="217">
        <f>ROUND(I363*H363,2)</f>
        <v>0</v>
      </c>
      <c r="K363" s="213" t="s">
        <v>178</v>
      </c>
      <c r="L363" s="43"/>
      <c r="M363" s="225" t="s">
        <v>20</v>
      </c>
      <c r="N363" s="226" t="s">
        <v>46</v>
      </c>
      <c r="O363" s="83"/>
      <c r="P363" s="227">
        <f>O363*H363</f>
        <v>0</v>
      </c>
      <c r="Q363" s="227">
        <v>0.00040000000000000002</v>
      </c>
      <c r="R363" s="227">
        <f>Q363*H363</f>
        <v>0.0016000000000000001</v>
      </c>
      <c r="S363" s="227">
        <v>0</v>
      </c>
      <c r="T363" s="228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23" t="s">
        <v>133</v>
      </c>
      <c r="AT363" s="223" t="s">
        <v>129</v>
      </c>
      <c r="AU363" s="223" t="s">
        <v>85</v>
      </c>
      <c r="AY363" s="16" t="s">
        <v>126</v>
      </c>
      <c r="BE363" s="224">
        <f>IF(N363="základní",J363,0)</f>
        <v>0</v>
      </c>
      <c r="BF363" s="224">
        <f>IF(N363="snížená",J363,0)</f>
        <v>0</v>
      </c>
      <c r="BG363" s="224">
        <f>IF(N363="zákl. přenesená",J363,0)</f>
        <v>0</v>
      </c>
      <c r="BH363" s="224">
        <f>IF(N363="sníž. přenesená",J363,0)</f>
        <v>0</v>
      </c>
      <c r="BI363" s="224">
        <f>IF(N363="nulová",J363,0)</f>
        <v>0</v>
      </c>
      <c r="BJ363" s="16" t="s">
        <v>83</v>
      </c>
      <c r="BK363" s="224">
        <f>ROUND(I363*H363,2)</f>
        <v>0</v>
      </c>
      <c r="BL363" s="16" t="s">
        <v>133</v>
      </c>
      <c r="BM363" s="223" t="s">
        <v>780</v>
      </c>
    </row>
    <row r="364" s="2" customFormat="1">
      <c r="A364" s="37"/>
      <c r="B364" s="38"/>
      <c r="C364" s="39"/>
      <c r="D364" s="229" t="s">
        <v>181</v>
      </c>
      <c r="E364" s="39"/>
      <c r="F364" s="230" t="s">
        <v>781</v>
      </c>
      <c r="G364" s="39"/>
      <c r="H364" s="39"/>
      <c r="I364" s="231"/>
      <c r="J364" s="39"/>
      <c r="K364" s="39"/>
      <c r="L364" s="43"/>
      <c r="M364" s="232"/>
      <c r="N364" s="233"/>
      <c r="O364" s="83"/>
      <c r="P364" s="83"/>
      <c r="Q364" s="83"/>
      <c r="R364" s="83"/>
      <c r="S364" s="83"/>
      <c r="T364" s="84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16" t="s">
        <v>181</v>
      </c>
      <c r="AU364" s="16" t="s">
        <v>85</v>
      </c>
    </row>
    <row r="365" s="2" customFormat="1" ht="33" customHeight="1">
      <c r="A365" s="37"/>
      <c r="B365" s="38"/>
      <c r="C365" s="211" t="s">
        <v>782</v>
      </c>
      <c r="D365" s="211" t="s">
        <v>129</v>
      </c>
      <c r="E365" s="212" t="s">
        <v>783</v>
      </c>
      <c r="F365" s="213" t="s">
        <v>784</v>
      </c>
      <c r="G365" s="214" t="s">
        <v>327</v>
      </c>
      <c r="H365" s="215">
        <v>1</v>
      </c>
      <c r="I365" s="216"/>
      <c r="J365" s="217">
        <f>ROUND(I365*H365,2)</f>
        <v>0</v>
      </c>
      <c r="K365" s="213" t="s">
        <v>178</v>
      </c>
      <c r="L365" s="43"/>
      <c r="M365" s="225" t="s">
        <v>20</v>
      </c>
      <c r="N365" s="226" t="s">
        <v>46</v>
      </c>
      <c r="O365" s="83"/>
      <c r="P365" s="227">
        <f>O365*H365</f>
        <v>0</v>
      </c>
      <c r="Q365" s="227">
        <v>0.00080000000000000004</v>
      </c>
      <c r="R365" s="227">
        <f>Q365*H365</f>
        <v>0.00080000000000000004</v>
      </c>
      <c r="S365" s="227">
        <v>0</v>
      </c>
      <c r="T365" s="228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23" t="s">
        <v>133</v>
      </c>
      <c r="AT365" s="223" t="s">
        <v>129</v>
      </c>
      <c r="AU365" s="223" t="s">
        <v>85</v>
      </c>
      <c r="AY365" s="16" t="s">
        <v>126</v>
      </c>
      <c r="BE365" s="224">
        <f>IF(N365="základní",J365,0)</f>
        <v>0</v>
      </c>
      <c r="BF365" s="224">
        <f>IF(N365="snížená",J365,0)</f>
        <v>0</v>
      </c>
      <c r="BG365" s="224">
        <f>IF(N365="zákl. přenesená",J365,0)</f>
        <v>0</v>
      </c>
      <c r="BH365" s="224">
        <f>IF(N365="sníž. přenesená",J365,0)</f>
        <v>0</v>
      </c>
      <c r="BI365" s="224">
        <f>IF(N365="nulová",J365,0)</f>
        <v>0</v>
      </c>
      <c r="BJ365" s="16" t="s">
        <v>83</v>
      </c>
      <c r="BK365" s="224">
        <f>ROUND(I365*H365,2)</f>
        <v>0</v>
      </c>
      <c r="BL365" s="16" t="s">
        <v>133</v>
      </c>
      <c r="BM365" s="223" t="s">
        <v>785</v>
      </c>
    </row>
    <row r="366" s="2" customFormat="1">
      <c r="A366" s="37"/>
      <c r="B366" s="38"/>
      <c r="C366" s="39"/>
      <c r="D366" s="229" t="s">
        <v>181</v>
      </c>
      <c r="E366" s="39"/>
      <c r="F366" s="230" t="s">
        <v>786</v>
      </c>
      <c r="G366" s="39"/>
      <c r="H366" s="39"/>
      <c r="I366" s="231"/>
      <c r="J366" s="39"/>
      <c r="K366" s="39"/>
      <c r="L366" s="43"/>
      <c r="M366" s="232"/>
      <c r="N366" s="233"/>
      <c r="O366" s="83"/>
      <c r="P366" s="83"/>
      <c r="Q366" s="83"/>
      <c r="R366" s="83"/>
      <c r="S366" s="83"/>
      <c r="T366" s="84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16" t="s">
        <v>181</v>
      </c>
      <c r="AU366" s="16" t="s">
        <v>85</v>
      </c>
    </row>
    <row r="367" s="2" customFormat="1" ht="24.15" customHeight="1">
      <c r="A367" s="37"/>
      <c r="B367" s="38"/>
      <c r="C367" s="211" t="s">
        <v>787</v>
      </c>
      <c r="D367" s="211" t="s">
        <v>129</v>
      </c>
      <c r="E367" s="212" t="s">
        <v>788</v>
      </c>
      <c r="F367" s="213" t="s">
        <v>789</v>
      </c>
      <c r="G367" s="214" t="s">
        <v>327</v>
      </c>
      <c r="H367" s="215">
        <v>3</v>
      </c>
      <c r="I367" s="216"/>
      <c r="J367" s="217">
        <f>ROUND(I367*H367,2)</f>
        <v>0</v>
      </c>
      <c r="K367" s="213" t="s">
        <v>178</v>
      </c>
      <c r="L367" s="43"/>
      <c r="M367" s="225" t="s">
        <v>20</v>
      </c>
      <c r="N367" s="226" t="s">
        <v>46</v>
      </c>
      <c r="O367" s="83"/>
      <c r="P367" s="227">
        <f>O367*H367</f>
        <v>0</v>
      </c>
      <c r="Q367" s="227">
        <v>0.00123</v>
      </c>
      <c r="R367" s="227">
        <f>Q367*H367</f>
        <v>0.0036899999999999997</v>
      </c>
      <c r="S367" s="227">
        <v>0</v>
      </c>
      <c r="T367" s="228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223" t="s">
        <v>133</v>
      </c>
      <c r="AT367" s="223" t="s">
        <v>129</v>
      </c>
      <c r="AU367" s="223" t="s">
        <v>85</v>
      </c>
      <c r="AY367" s="16" t="s">
        <v>126</v>
      </c>
      <c r="BE367" s="224">
        <f>IF(N367="základní",J367,0)</f>
        <v>0</v>
      </c>
      <c r="BF367" s="224">
        <f>IF(N367="snížená",J367,0)</f>
        <v>0</v>
      </c>
      <c r="BG367" s="224">
        <f>IF(N367="zákl. přenesená",J367,0)</f>
        <v>0</v>
      </c>
      <c r="BH367" s="224">
        <f>IF(N367="sníž. přenesená",J367,0)</f>
        <v>0</v>
      </c>
      <c r="BI367" s="224">
        <f>IF(N367="nulová",J367,0)</f>
        <v>0</v>
      </c>
      <c r="BJ367" s="16" t="s">
        <v>83</v>
      </c>
      <c r="BK367" s="224">
        <f>ROUND(I367*H367,2)</f>
        <v>0</v>
      </c>
      <c r="BL367" s="16" t="s">
        <v>133</v>
      </c>
      <c r="BM367" s="223" t="s">
        <v>790</v>
      </c>
    </row>
    <row r="368" s="2" customFormat="1">
      <c r="A368" s="37"/>
      <c r="B368" s="38"/>
      <c r="C368" s="39"/>
      <c r="D368" s="229" t="s">
        <v>181</v>
      </c>
      <c r="E368" s="39"/>
      <c r="F368" s="230" t="s">
        <v>791</v>
      </c>
      <c r="G368" s="39"/>
      <c r="H368" s="39"/>
      <c r="I368" s="231"/>
      <c r="J368" s="39"/>
      <c r="K368" s="39"/>
      <c r="L368" s="43"/>
      <c r="M368" s="232"/>
      <c r="N368" s="233"/>
      <c r="O368" s="83"/>
      <c r="P368" s="83"/>
      <c r="Q368" s="83"/>
      <c r="R368" s="83"/>
      <c r="S368" s="83"/>
      <c r="T368" s="84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16" t="s">
        <v>181</v>
      </c>
      <c r="AU368" s="16" t="s">
        <v>85</v>
      </c>
    </row>
    <row r="369" s="2" customFormat="1" ht="33" customHeight="1">
      <c r="A369" s="37"/>
      <c r="B369" s="38"/>
      <c r="C369" s="211" t="s">
        <v>792</v>
      </c>
      <c r="D369" s="211" t="s">
        <v>129</v>
      </c>
      <c r="E369" s="212" t="s">
        <v>793</v>
      </c>
      <c r="F369" s="213" t="s">
        <v>794</v>
      </c>
      <c r="G369" s="214" t="s">
        <v>190</v>
      </c>
      <c r="H369" s="215">
        <v>53.340000000000003</v>
      </c>
      <c r="I369" s="216"/>
      <c r="J369" s="217">
        <f>ROUND(I369*H369,2)</f>
        <v>0</v>
      </c>
      <c r="K369" s="213" t="s">
        <v>178</v>
      </c>
      <c r="L369" s="43"/>
      <c r="M369" s="225" t="s">
        <v>20</v>
      </c>
      <c r="N369" s="226" t="s">
        <v>46</v>
      </c>
      <c r="O369" s="83"/>
      <c r="P369" s="227">
        <f>O369*H369</f>
        <v>0</v>
      </c>
      <c r="Q369" s="227">
        <v>1.0000000000000001E-05</v>
      </c>
      <c r="R369" s="227">
        <f>Q369*H369</f>
        <v>0.00053340000000000006</v>
      </c>
      <c r="S369" s="227">
        <v>0</v>
      </c>
      <c r="T369" s="228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23" t="s">
        <v>133</v>
      </c>
      <c r="AT369" s="223" t="s">
        <v>129</v>
      </c>
      <c r="AU369" s="223" t="s">
        <v>85</v>
      </c>
      <c r="AY369" s="16" t="s">
        <v>126</v>
      </c>
      <c r="BE369" s="224">
        <f>IF(N369="základní",J369,0)</f>
        <v>0</v>
      </c>
      <c r="BF369" s="224">
        <f>IF(N369="snížená",J369,0)</f>
        <v>0</v>
      </c>
      <c r="BG369" s="224">
        <f>IF(N369="zákl. přenesená",J369,0)</f>
        <v>0</v>
      </c>
      <c r="BH369" s="224">
        <f>IF(N369="sníž. přenesená",J369,0)</f>
        <v>0</v>
      </c>
      <c r="BI369" s="224">
        <f>IF(N369="nulová",J369,0)</f>
        <v>0</v>
      </c>
      <c r="BJ369" s="16" t="s">
        <v>83</v>
      </c>
      <c r="BK369" s="224">
        <f>ROUND(I369*H369,2)</f>
        <v>0</v>
      </c>
      <c r="BL369" s="16" t="s">
        <v>133</v>
      </c>
      <c r="BM369" s="223" t="s">
        <v>795</v>
      </c>
    </row>
    <row r="370" s="2" customFormat="1">
      <c r="A370" s="37"/>
      <c r="B370" s="38"/>
      <c r="C370" s="39"/>
      <c r="D370" s="229" t="s">
        <v>181</v>
      </c>
      <c r="E370" s="39"/>
      <c r="F370" s="230" t="s">
        <v>796</v>
      </c>
      <c r="G370" s="39"/>
      <c r="H370" s="39"/>
      <c r="I370" s="231"/>
      <c r="J370" s="39"/>
      <c r="K370" s="39"/>
      <c r="L370" s="43"/>
      <c r="M370" s="232"/>
      <c r="N370" s="233"/>
      <c r="O370" s="83"/>
      <c r="P370" s="83"/>
      <c r="Q370" s="83"/>
      <c r="R370" s="83"/>
      <c r="S370" s="83"/>
      <c r="T370" s="84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16" t="s">
        <v>181</v>
      </c>
      <c r="AU370" s="16" t="s">
        <v>85</v>
      </c>
    </row>
    <row r="371" s="2" customFormat="1" ht="37.8" customHeight="1">
      <c r="A371" s="37"/>
      <c r="B371" s="38"/>
      <c r="C371" s="211" t="s">
        <v>797</v>
      </c>
      <c r="D371" s="211" t="s">
        <v>129</v>
      </c>
      <c r="E371" s="212" t="s">
        <v>798</v>
      </c>
      <c r="F371" s="213" t="s">
        <v>799</v>
      </c>
      <c r="G371" s="214" t="s">
        <v>190</v>
      </c>
      <c r="H371" s="215">
        <v>53.340000000000003</v>
      </c>
      <c r="I371" s="216"/>
      <c r="J371" s="217">
        <f>ROUND(I371*H371,2)</f>
        <v>0</v>
      </c>
      <c r="K371" s="213" t="s">
        <v>178</v>
      </c>
      <c r="L371" s="43"/>
      <c r="M371" s="225" t="s">
        <v>20</v>
      </c>
      <c r="N371" s="226" t="s">
        <v>46</v>
      </c>
      <c r="O371" s="83"/>
      <c r="P371" s="227">
        <f>O371*H371</f>
        <v>0</v>
      </c>
      <c r="Q371" s="227">
        <v>2.0000000000000002E-05</v>
      </c>
      <c r="R371" s="227">
        <f>Q371*H371</f>
        <v>0.0010668000000000001</v>
      </c>
      <c r="S371" s="227">
        <v>0</v>
      </c>
      <c r="T371" s="228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223" t="s">
        <v>133</v>
      </c>
      <c r="AT371" s="223" t="s">
        <v>129</v>
      </c>
      <c r="AU371" s="223" t="s">
        <v>85</v>
      </c>
      <c r="AY371" s="16" t="s">
        <v>126</v>
      </c>
      <c r="BE371" s="224">
        <f>IF(N371="základní",J371,0)</f>
        <v>0</v>
      </c>
      <c r="BF371" s="224">
        <f>IF(N371="snížená",J371,0)</f>
        <v>0</v>
      </c>
      <c r="BG371" s="224">
        <f>IF(N371="zákl. přenesená",J371,0)</f>
        <v>0</v>
      </c>
      <c r="BH371" s="224">
        <f>IF(N371="sníž. přenesená",J371,0)</f>
        <v>0</v>
      </c>
      <c r="BI371" s="224">
        <f>IF(N371="nulová",J371,0)</f>
        <v>0</v>
      </c>
      <c r="BJ371" s="16" t="s">
        <v>83</v>
      </c>
      <c r="BK371" s="224">
        <f>ROUND(I371*H371,2)</f>
        <v>0</v>
      </c>
      <c r="BL371" s="16" t="s">
        <v>133</v>
      </c>
      <c r="BM371" s="223" t="s">
        <v>800</v>
      </c>
    </row>
    <row r="372" s="2" customFormat="1">
      <c r="A372" s="37"/>
      <c r="B372" s="38"/>
      <c r="C372" s="39"/>
      <c r="D372" s="229" t="s">
        <v>181</v>
      </c>
      <c r="E372" s="39"/>
      <c r="F372" s="230" t="s">
        <v>801</v>
      </c>
      <c r="G372" s="39"/>
      <c r="H372" s="39"/>
      <c r="I372" s="231"/>
      <c r="J372" s="39"/>
      <c r="K372" s="39"/>
      <c r="L372" s="43"/>
      <c r="M372" s="232"/>
      <c r="N372" s="233"/>
      <c r="O372" s="83"/>
      <c r="P372" s="83"/>
      <c r="Q372" s="83"/>
      <c r="R372" s="83"/>
      <c r="S372" s="83"/>
      <c r="T372" s="84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16" t="s">
        <v>181</v>
      </c>
      <c r="AU372" s="16" t="s">
        <v>85</v>
      </c>
    </row>
    <row r="373" s="2" customFormat="1" ht="49.05" customHeight="1">
      <c r="A373" s="37"/>
      <c r="B373" s="38"/>
      <c r="C373" s="211" t="s">
        <v>802</v>
      </c>
      <c r="D373" s="211" t="s">
        <v>129</v>
      </c>
      <c r="E373" s="212" t="s">
        <v>803</v>
      </c>
      <c r="F373" s="213" t="s">
        <v>804</v>
      </c>
      <c r="G373" s="214" t="s">
        <v>226</v>
      </c>
      <c r="H373" s="215">
        <v>0.078</v>
      </c>
      <c r="I373" s="216"/>
      <c r="J373" s="217">
        <f>ROUND(I373*H373,2)</f>
        <v>0</v>
      </c>
      <c r="K373" s="213" t="s">
        <v>178</v>
      </c>
      <c r="L373" s="43"/>
      <c r="M373" s="225" t="s">
        <v>20</v>
      </c>
      <c r="N373" s="226" t="s">
        <v>46</v>
      </c>
      <c r="O373" s="83"/>
      <c r="P373" s="227">
        <f>O373*H373</f>
        <v>0</v>
      </c>
      <c r="Q373" s="227">
        <v>0</v>
      </c>
      <c r="R373" s="227">
        <f>Q373*H373</f>
        <v>0</v>
      </c>
      <c r="S373" s="227">
        <v>0</v>
      </c>
      <c r="T373" s="228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223" t="s">
        <v>133</v>
      </c>
      <c r="AT373" s="223" t="s">
        <v>129</v>
      </c>
      <c r="AU373" s="223" t="s">
        <v>85</v>
      </c>
      <c r="AY373" s="16" t="s">
        <v>126</v>
      </c>
      <c r="BE373" s="224">
        <f>IF(N373="základní",J373,0)</f>
        <v>0</v>
      </c>
      <c r="BF373" s="224">
        <f>IF(N373="snížená",J373,0)</f>
        <v>0</v>
      </c>
      <c r="BG373" s="224">
        <f>IF(N373="zákl. přenesená",J373,0)</f>
        <v>0</v>
      </c>
      <c r="BH373" s="224">
        <f>IF(N373="sníž. přenesená",J373,0)</f>
        <v>0</v>
      </c>
      <c r="BI373" s="224">
        <f>IF(N373="nulová",J373,0)</f>
        <v>0</v>
      </c>
      <c r="BJ373" s="16" t="s">
        <v>83</v>
      </c>
      <c r="BK373" s="224">
        <f>ROUND(I373*H373,2)</f>
        <v>0</v>
      </c>
      <c r="BL373" s="16" t="s">
        <v>133</v>
      </c>
      <c r="BM373" s="223" t="s">
        <v>805</v>
      </c>
    </row>
    <row r="374" s="2" customFormat="1">
      <c r="A374" s="37"/>
      <c r="B374" s="38"/>
      <c r="C374" s="39"/>
      <c r="D374" s="229" t="s">
        <v>181</v>
      </c>
      <c r="E374" s="39"/>
      <c r="F374" s="230" t="s">
        <v>806</v>
      </c>
      <c r="G374" s="39"/>
      <c r="H374" s="39"/>
      <c r="I374" s="231"/>
      <c r="J374" s="39"/>
      <c r="K374" s="39"/>
      <c r="L374" s="43"/>
      <c r="M374" s="232"/>
      <c r="N374" s="233"/>
      <c r="O374" s="83"/>
      <c r="P374" s="83"/>
      <c r="Q374" s="83"/>
      <c r="R374" s="83"/>
      <c r="S374" s="83"/>
      <c r="T374" s="84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16" t="s">
        <v>181</v>
      </c>
      <c r="AU374" s="16" t="s">
        <v>85</v>
      </c>
    </row>
    <row r="375" s="12" customFormat="1" ht="22.8" customHeight="1">
      <c r="A375" s="12"/>
      <c r="B375" s="195"/>
      <c r="C375" s="196"/>
      <c r="D375" s="197" t="s">
        <v>74</v>
      </c>
      <c r="E375" s="209" t="s">
        <v>807</v>
      </c>
      <c r="F375" s="209" t="s">
        <v>808</v>
      </c>
      <c r="G375" s="196"/>
      <c r="H375" s="196"/>
      <c r="I375" s="199"/>
      <c r="J375" s="210">
        <f>BK375</f>
        <v>0</v>
      </c>
      <c r="K375" s="196"/>
      <c r="L375" s="201"/>
      <c r="M375" s="202"/>
      <c r="N375" s="203"/>
      <c r="O375" s="203"/>
      <c r="P375" s="204">
        <f>SUM(P376:P435)</f>
        <v>0</v>
      </c>
      <c r="Q375" s="203"/>
      <c r="R375" s="204">
        <f>SUM(R376:R435)</f>
        <v>0.26247999999999999</v>
      </c>
      <c r="S375" s="203"/>
      <c r="T375" s="205">
        <f>SUM(T376:T435)</f>
        <v>0.24037000000000003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06" t="s">
        <v>85</v>
      </c>
      <c r="AT375" s="207" t="s">
        <v>74</v>
      </c>
      <c r="AU375" s="207" t="s">
        <v>83</v>
      </c>
      <c r="AY375" s="206" t="s">
        <v>126</v>
      </c>
      <c r="BK375" s="208">
        <f>SUM(BK376:BK435)</f>
        <v>0</v>
      </c>
    </row>
    <row r="376" s="2" customFormat="1" ht="24.15" customHeight="1">
      <c r="A376" s="37"/>
      <c r="B376" s="38"/>
      <c r="C376" s="211" t="s">
        <v>809</v>
      </c>
      <c r="D376" s="211" t="s">
        <v>129</v>
      </c>
      <c r="E376" s="212" t="s">
        <v>810</v>
      </c>
      <c r="F376" s="213" t="s">
        <v>811</v>
      </c>
      <c r="G376" s="214" t="s">
        <v>132</v>
      </c>
      <c r="H376" s="215">
        <v>5</v>
      </c>
      <c r="I376" s="216"/>
      <c r="J376" s="217">
        <f>ROUND(I376*H376,2)</f>
        <v>0</v>
      </c>
      <c r="K376" s="213" t="s">
        <v>178</v>
      </c>
      <c r="L376" s="43"/>
      <c r="M376" s="225" t="s">
        <v>20</v>
      </c>
      <c r="N376" s="226" t="s">
        <v>46</v>
      </c>
      <c r="O376" s="83"/>
      <c r="P376" s="227">
        <f>O376*H376</f>
        <v>0</v>
      </c>
      <c r="Q376" s="227">
        <v>0</v>
      </c>
      <c r="R376" s="227">
        <f>Q376*H376</f>
        <v>0</v>
      </c>
      <c r="S376" s="227">
        <v>0.01933</v>
      </c>
      <c r="T376" s="228">
        <f>S376*H376</f>
        <v>0.09665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223" t="s">
        <v>133</v>
      </c>
      <c r="AT376" s="223" t="s">
        <v>129</v>
      </c>
      <c r="AU376" s="223" t="s">
        <v>85</v>
      </c>
      <c r="AY376" s="16" t="s">
        <v>126</v>
      </c>
      <c r="BE376" s="224">
        <f>IF(N376="základní",J376,0)</f>
        <v>0</v>
      </c>
      <c r="BF376" s="224">
        <f>IF(N376="snížená",J376,0)</f>
        <v>0</v>
      </c>
      <c r="BG376" s="224">
        <f>IF(N376="zákl. přenesená",J376,0)</f>
        <v>0</v>
      </c>
      <c r="BH376" s="224">
        <f>IF(N376="sníž. přenesená",J376,0)</f>
        <v>0</v>
      </c>
      <c r="BI376" s="224">
        <f>IF(N376="nulová",J376,0)</f>
        <v>0</v>
      </c>
      <c r="BJ376" s="16" t="s">
        <v>83</v>
      </c>
      <c r="BK376" s="224">
        <f>ROUND(I376*H376,2)</f>
        <v>0</v>
      </c>
      <c r="BL376" s="16" t="s">
        <v>133</v>
      </c>
      <c r="BM376" s="223" t="s">
        <v>812</v>
      </c>
    </row>
    <row r="377" s="2" customFormat="1">
      <c r="A377" s="37"/>
      <c r="B377" s="38"/>
      <c r="C377" s="39"/>
      <c r="D377" s="229" t="s">
        <v>181</v>
      </c>
      <c r="E377" s="39"/>
      <c r="F377" s="230" t="s">
        <v>813</v>
      </c>
      <c r="G377" s="39"/>
      <c r="H377" s="39"/>
      <c r="I377" s="231"/>
      <c r="J377" s="39"/>
      <c r="K377" s="39"/>
      <c r="L377" s="43"/>
      <c r="M377" s="232"/>
      <c r="N377" s="233"/>
      <c r="O377" s="83"/>
      <c r="P377" s="83"/>
      <c r="Q377" s="83"/>
      <c r="R377" s="83"/>
      <c r="S377" s="83"/>
      <c r="T377" s="84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16" t="s">
        <v>181</v>
      </c>
      <c r="AU377" s="16" t="s">
        <v>85</v>
      </c>
    </row>
    <row r="378" s="2" customFormat="1" ht="24.15" customHeight="1">
      <c r="A378" s="37"/>
      <c r="B378" s="38"/>
      <c r="C378" s="211" t="s">
        <v>814</v>
      </c>
      <c r="D378" s="211" t="s">
        <v>129</v>
      </c>
      <c r="E378" s="212" t="s">
        <v>815</v>
      </c>
      <c r="F378" s="213" t="s">
        <v>816</v>
      </c>
      <c r="G378" s="214" t="s">
        <v>327</v>
      </c>
      <c r="H378" s="215">
        <v>4</v>
      </c>
      <c r="I378" s="216"/>
      <c r="J378" s="217">
        <f>ROUND(I378*H378,2)</f>
        <v>0</v>
      </c>
      <c r="K378" s="213" t="s">
        <v>178</v>
      </c>
      <c r="L378" s="43"/>
      <c r="M378" s="225" t="s">
        <v>20</v>
      </c>
      <c r="N378" s="226" t="s">
        <v>46</v>
      </c>
      <c r="O378" s="83"/>
      <c r="P378" s="227">
        <f>O378*H378</f>
        <v>0</v>
      </c>
      <c r="Q378" s="227">
        <v>0.0011900000000000001</v>
      </c>
      <c r="R378" s="227">
        <f>Q378*H378</f>
        <v>0.0047600000000000003</v>
      </c>
      <c r="S378" s="227">
        <v>0</v>
      </c>
      <c r="T378" s="228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223" t="s">
        <v>133</v>
      </c>
      <c r="AT378" s="223" t="s">
        <v>129</v>
      </c>
      <c r="AU378" s="223" t="s">
        <v>85</v>
      </c>
      <c r="AY378" s="16" t="s">
        <v>126</v>
      </c>
      <c r="BE378" s="224">
        <f>IF(N378="základní",J378,0)</f>
        <v>0</v>
      </c>
      <c r="BF378" s="224">
        <f>IF(N378="snížená",J378,0)</f>
        <v>0</v>
      </c>
      <c r="BG378" s="224">
        <f>IF(N378="zákl. přenesená",J378,0)</f>
        <v>0</v>
      </c>
      <c r="BH378" s="224">
        <f>IF(N378="sníž. přenesená",J378,0)</f>
        <v>0</v>
      </c>
      <c r="BI378" s="224">
        <f>IF(N378="nulová",J378,0)</f>
        <v>0</v>
      </c>
      <c r="BJ378" s="16" t="s">
        <v>83</v>
      </c>
      <c r="BK378" s="224">
        <f>ROUND(I378*H378,2)</f>
        <v>0</v>
      </c>
      <c r="BL378" s="16" t="s">
        <v>133</v>
      </c>
      <c r="BM378" s="223" t="s">
        <v>817</v>
      </c>
    </row>
    <row r="379" s="2" customFormat="1">
      <c r="A379" s="37"/>
      <c r="B379" s="38"/>
      <c r="C379" s="39"/>
      <c r="D379" s="229" t="s">
        <v>181</v>
      </c>
      <c r="E379" s="39"/>
      <c r="F379" s="230" t="s">
        <v>818</v>
      </c>
      <c r="G379" s="39"/>
      <c r="H379" s="39"/>
      <c r="I379" s="231"/>
      <c r="J379" s="39"/>
      <c r="K379" s="39"/>
      <c r="L379" s="43"/>
      <c r="M379" s="232"/>
      <c r="N379" s="233"/>
      <c r="O379" s="83"/>
      <c r="P379" s="83"/>
      <c r="Q379" s="83"/>
      <c r="R379" s="83"/>
      <c r="S379" s="83"/>
      <c r="T379" s="84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T379" s="16" t="s">
        <v>181</v>
      </c>
      <c r="AU379" s="16" t="s">
        <v>85</v>
      </c>
    </row>
    <row r="380" s="2" customFormat="1" ht="16.5" customHeight="1">
      <c r="A380" s="37"/>
      <c r="B380" s="38"/>
      <c r="C380" s="234" t="s">
        <v>819</v>
      </c>
      <c r="D380" s="234" t="s">
        <v>244</v>
      </c>
      <c r="E380" s="235" t="s">
        <v>820</v>
      </c>
      <c r="F380" s="236" t="s">
        <v>821</v>
      </c>
      <c r="G380" s="237" t="s">
        <v>327</v>
      </c>
      <c r="H380" s="238">
        <v>4</v>
      </c>
      <c r="I380" s="239"/>
      <c r="J380" s="240">
        <f>ROUND(I380*H380,2)</f>
        <v>0</v>
      </c>
      <c r="K380" s="236" t="s">
        <v>20</v>
      </c>
      <c r="L380" s="241"/>
      <c r="M380" s="242" t="s">
        <v>20</v>
      </c>
      <c r="N380" s="243" t="s">
        <v>46</v>
      </c>
      <c r="O380" s="83"/>
      <c r="P380" s="227">
        <f>O380*H380</f>
        <v>0</v>
      </c>
      <c r="Q380" s="227">
        <v>0</v>
      </c>
      <c r="R380" s="227">
        <f>Q380*H380</f>
        <v>0</v>
      </c>
      <c r="S380" s="227">
        <v>0</v>
      </c>
      <c r="T380" s="228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23" t="s">
        <v>335</v>
      </c>
      <c r="AT380" s="223" t="s">
        <v>244</v>
      </c>
      <c r="AU380" s="223" t="s">
        <v>85</v>
      </c>
      <c r="AY380" s="16" t="s">
        <v>126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6" t="s">
        <v>83</v>
      </c>
      <c r="BK380" s="224">
        <f>ROUND(I380*H380,2)</f>
        <v>0</v>
      </c>
      <c r="BL380" s="16" t="s">
        <v>133</v>
      </c>
      <c r="BM380" s="223" t="s">
        <v>822</v>
      </c>
    </row>
    <row r="381" s="2" customFormat="1" ht="24.15" customHeight="1">
      <c r="A381" s="37"/>
      <c r="B381" s="38"/>
      <c r="C381" s="211" t="s">
        <v>823</v>
      </c>
      <c r="D381" s="211" t="s">
        <v>129</v>
      </c>
      <c r="E381" s="212" t="s">
        <v>824</v>
      </c>
      <c r="F381" s="213" t="s">
        <v>825</v>
      </c>
      <c r="G381" s="214" t="s">
        <v>327</v>
      </c>
      <c r="H381" s="215">
        <v>4</v>
      </c>
      <c r="I381" s="216"/>
      <c r="J381" s="217">
        <f>ROUND(I381*H381,2)</f>
        <v>0</v>
      </c>
      <c r="K381" s="213" t="s">
        <v>178</v>
      </c>
      <c r="L381" s="43"/>
      <c r="M381" s="225" t="s">
        <v>20</v>
      </c>
      <c r="N381" s="226" t="s">
        <v>46</v>
      </c>
      <c r="O381" s="83"/>
      <c r="P381" s="227">
        <f>O381*H381</f>
        <v>0</v>
      </c>
      <c r="Q381" s="227">
        <v>0</v>
      </c>
      <c r="R381" s="227">
        <f>Q381*H381</f>
        <v>0</v>
      </c>
      <c r="S381" s="227">
        <v>0</v>
      </c>
      <c r="T381" s="228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23" t="s">
        <v>133</v>
      </c>
      <c r="AT381" s="223" t="s">
        <v>129</v>
      </c>
      <c r="AU381" s="223" t="s">
        <v>85</v>
      </c>
      <c r="AY381" s="16" t="s">
        <v>126</v>
      </c>
      <c r="BE381" s="224">
        <f>IF(N381="základní",J381,0)</f>
        <v>0</v>
      </c>
      <c r="BF381" s="224">
        <f>IF(N381="snížená",J381,0)</f>
        <v>0</v>
      </c>
      <c r="BG381" s="224">
        <f>IF(N381="zákl. přenesená",J381,0)</f>
        <v>0</v>
      </c>
      <c r="BH381" s="224">
        <f>IF(N381="sníž. přenesená",J381,0)</f>
        <v>0</v>
      </c>
      <c r="BI381" s="224">
        <f>IF(N381="nulová",J381,0)</f>
        <v>0</v>
      </c>
      <c r="BJ381" s="16" t="s">
        <v>83</v>
      </c>
      <c r="BK381" s="224">
        <f>ROUND(I381*H381,2)</f>
        <v>0</v>
      </c>
      <c r="BL381" s="16" t="s">
        <v>133</v>
      </c>
      <c r="BM381" s="223" t="s">
        <v>826</v>
      </c>
    </row>
    <row r="382" s="2" customFormat="1">
      <c r="A382" s="37"/>
      <c r="B382" s="38"/>
      <c r="C382" s="39"/>
      <c r="D382" s="229" t="s">
        <v>181</v>
      </c>
      <c r="E382" s="39"/>
      <c r="F382" s="230" t="s">
        <v>827</v>
      </c>
      <c r="G382" s="39"/>
      <c r="H382" s="39"/>
      <c r="I382" s="231"/>
      <c r="J382" s="39"/>
      <c r="K382" s="39"/>
      <c r="L382" s="43"/>
      <c r="M382" s="232"/>
      <c r="N382" s="233"/>
      <c r="O382" s="83"/>
      <c r="P382" s="83"/>
      <c r="Q382" s="83"/>
      <c r="R382" s="83"/>
      <c r="S382" s="83"/>
      <c r="T382" s="84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T382" s="16" t="s">
        <v>181</v>
      </c>
      <c r="AU382" s="16" t="s">
        <v>85</v>
      </c>
    </row>
    <row r="383" s="2" customFormat="1" ht="16.5" customHeight="1">
      <c r="A383" s="37"/>
      <c r="B383" s="38"/>
      <c r="C383" s="234" t="s">
        <v>828</v>
      </c>
      <c r="D383" s="234" t="s">
        <v>244</v>
      </c>
      <c r="E383" s="235" t="s">
        <v>829</v>
      </c>
      <c r="F383" s="236" t="s">
        <v>830</v>
      </c>
      <c r="G383" s="237" t="s">
        <v>327</v>
      </c>
      <c r="H383" s="238">
        <v>4</v>
      </c>
      <c r="I383" s="239"/>
      <c r="J383" s="240">
        <f>ROUND(I383*H383,2)</f>
        <v>0</v>
      </c>
      <c r="K383" s="236" t="s">
        <v>178</v>
      </c>
      <c r="L383" s="241"/>
      <c r="M383" s="242" t="s">
        <v>20</v>
      </c>
      <c r="N383" s="243" t="s">
        <v>46</v>
      </c>
      <c r="O383" s="83"/>
      <c r="P383" s="227">
        <f>O383*H383</f>
        <v>0</v>
      </c>
      <c r="Q383" s="227">
        <v>0.00085999999999999998</v>
      </c>
      <c r="R383" s="227">
        <f>Q383*H383</f>
        <v>0.0034399999999999999</v>
      </c>
      <c r="S383" s="227">
        <v>0</v>
      </c>
      <c r="T383" s="228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23" t="s">
        <v>335</v>
      </c>
      <c r="AT383" s="223" t="s">
        <v>244</v>
      </c>
      <c r="AU383" s="223" t="s">
        <v>85</v>
      </c>
      <c r="AY383" s="16" t="s">
        <v>126</v>
      </c>
      <c r="BE383" s="224">
        <f>IF(N383="základní",J383,0)</f>
        <v>0</v>
      </c>
      <c r="BF383" s="224">
        <f>IF(N383="snížená",J383,0)</f>
        <v>0</v>
      </c>
      <c r="BG383" s="224">
        <f>IF(N383="zákl. přenesená",J383,0)</f>
        <v>0</v>
      </c>
      <c r="BH383" s="224">
        <f>IF(N383="sníž. přenesená",J383,0)</f>
        <v>0</v>
      </c>
      <c r="BI383" s="224">
        <f>IF(N383="nulová",J383,0)</f>
        <v>0</v>
      </c>
      <c r="BJ383" s="16" t="s">
        <v>83</v>
      </c>
      <c r="BK383" s="224">
        <f>ROUND(I383*H383,2)</f>
        <v>0</v>
      </c>
      <c r="BL383" s="16" t="s">
        <v>133</v>
      </c>
      <c r="BM383" s="223" t="s">
        <v>831</v>
      </c>
    </row>
    <row r="384" s="2" customFormat="1" ht="16.5" customHeight="1">
      <c r="A384" s="37"/>
      <c r="B384" s="38"/>
      <c r="C384" s="234" t="s">
        <v>832</v>
      </c>
      <c r="D384" s="234" t="s">
        <v>244</v>
      </c>
      <c r="E384" s="235" t="s">
        <v>833</v>
      </c>
      <c r="F384" s="236" t="s">
        <v>834</v>
      </c>
      <c r="G384" s="237" t="s">
        <v>327</v>
      </c>
      <c r="H384" s="238">
        <v>4</v>
      </c>
      <c r="I384" s="239"/>
      <c r="J384" s="240">
        <f>ROUND(I384*H384,2)</f>
        <v>0</v>
      </c>
      <c r="K384" s="236" t="s">
        <v>178</v>
      </c>
      <c r="L384" s="241"/>
      <c r="M384" s="242" t="s">
        <v>20</v>
      </c>
      <c r="N384" s="243" t="s">
        <v>46</v>
      </c>
      <c r="O384" s="83"/>
      <c r="P384" s="227">
        <f>O384*H384</f>
        <v>0</v>
      </c>
      <c r="Q384" s="227">
        <v>0.00069999999999999999</v>
      </c>
      <c r="R384" s="227">
        <f>Q384*H384</f>
        <v>0.0028</v>
      </c>
      <c r="S384" s="227">
        <v>0</v>
      </c>
      <c r="T384" s="228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223" t="s">
        <v>335</v>
      </c>
      <c r="AT384" s="223" t="s">
        <v>244</v>
      </c>
      <c r="AU384" s="223" t="s">
        <v>85</v>
      </c>
      <c r="AY384" s="16" t="s">
        <v>126</v>
      </c>
      <c r="BE384" s="224">
        <f>IF(N384="základní",J384,0)</f>
        <v>0</v>
      </c>
      <c r="BF384" s="224">
        <f>IF(N384="snížená",J384,0)</f>
        <v>0</v>
      </c>
      <c r="BG384" s="224">
        <f>IF(N384="zákl. přenesená",J384,0)</f>
        <v>0</v>
      </c>
      <c r="BH384" s="224">
        <f>IF(N384="sníž. přenesená",J384,0)</f>
        <v>0</v>
      </c>
      <c r="BI384" s="224">
        <f>IF(N384="nulová",J384,0)</f>
        <v>0</v>
      </c>
      <c r="BJ384" s="16" t="s">
        <v>83</v>
      </c>
      <c r="BK384" s="224">
        <f>ROUND(I384*H384,2)</f>
        <v>0</v>
      </c>
      <c r="BL384" s="16" t="s">
        <v>133</v>
      </c>
      <c r="BM384" s="223" t="s">
        <v>835</v>
      </c>
    </row>
    <row r="385" s="2" customFormat="1" ht="16.5" customHeight="1">
      <c r="A385" s="37"/>
      <c r="B385" s="38"/>
      <c r="C385" s="234" t="s">
        <v>836</v>
      </c>
      <c r="D385" s="234" t="s">
        <v>244</v>
      </c>
      <c r="E385" s="235" t="s">
        <v>837</v>
      </c>
      <c r="F385" s="236" t="s">
        <v>838</v>
      </c>
      <c r="G385" s="237" t="s">
        <v>327</v>
      </c>
      <c r="H385" s="238">
        <v>1</v>
      </c>
      <c r="I385" s="239"/>
      <c r="J385" s="240">
        <f>ROUND(I385*H385,2)</f>
        <v>0</v>
      </c>
      <c r="K385" s="236" t="s">
        <v>20</v>
      </c>
      <c r="L385" s="241"/>
      <c r="M385" s="242" t="s">
        <v>20</v>
      </c>
      <c r="N385" s="243" t="s">
        <v>46</v>
      </c>
      <c r="O385" s="83"/>
      <c r="P385" s="227">
        <f>O385*H385</f>
        <v>0</v>
      </c>
      <c r="Q385" s="227">
        <v>0.00084000000000000003</v>
      </c>
      <c r="R385" s="227">
        <f>Q385*H385</f>
        <v>0.00084000000000000003</v>
      </c>
      <c r="S385" s="227">
        <v>0</v>
      </c>
      <c r="T385" s="228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223" t="s">
        <v>335</v>
      </c>
      <c r="AT385" s="223" t="s">
        <v>244</v>
      </c>
      <c r="AU385" s="223" t="s">
        <v>85</v>
      </c>
      <c r="AY385" s="16" t="s">
        <v>126</v>
      </c>
      <c r="BE385" s="224">
        <f>IF(N385="základní",J385,0)</f>
        <v>0</v>
      </c>
      <c r="BF385" s="224">
        <f>IF(N385="snížená",J385,0)</f>
        <v>0</v>
      </c>
      <c r="BG385" s="224">
        <f>IF(N385="zákl. přenesená",J385,0)</f>
        <v>0</v>
      </c>
      <c r="BH385" s="224">
        <f>IF(N385="sníž. přenesená",J385,0)</f>
        <v>0</v>
      </c>
      <c r="BI385" s="224">
        <f>IF(N385="nulová",J385,0)</f>
        <v>0</v>
      </c>
      <c r="BJ385" s="16" t="s">
        <v>83</v>
      </c>
      <c r="BK385" s="224">
        <f>ROUND(I385*H385,2)</f>
        <v>0</v>
      </c>
      <c r="BL385" s="16" t="s">
        <v>133</v>
      </c>
      <c r="BM385" s="223" t="s">
        <v>839</v>
      </c>
    </row>
    <row r="386" s="2" customFormat="1" ht="16.5" customHeight="1">
      <c r="A386" s="37"/>
      <c r="B386" s="38"/>
      <c r="C386" s="234" t="s">
        <v>840</v>
      </c>
      <c r="D386" s="234" t="s">
        <v>244</v>
      </c>
      <c r="E386" s="235" t="s">
        <v>841</v>
      </c>
      <c r="F386" s="236" t="s">
        <v>842</v>
      </c>
      <c r="G386" s="237" t="s">
        <v>327</v>
      </c>
      <c r="H386" s="238">
        <v>1</v>
      </c>
      <c r="I386" s="239"/>
      <c r="J386" s="240">
        <f>ROUND(I386*H386,2)</f>
        <v>0</v>
      </c>
      <c r="K386" s="236" t="s">
        <v>20</v>
      </c>
      <c r="L386" s="241"/>
      <c r="M386" s="242" t="s">
        <v>20</v>
      </c>
      <c r="N386" s="243" t="s">
        <v>46</v>
      </c>
      <c r="O386" s="83"/>
      <c r="P386" s="227">
        <f>O386*H386</f>
        <v>0</v>
      </c>
      <c r="Q386" s="227">
        <v>0</v>
      </c>
      <c r="R386" s="227">
        <f>Q386*H386</f>
        <v>0</v>
      </c>
      <c r="S386" s="227">
        <v>0</v>
      </c>
      <c r="T386" s="228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223" t="s">
        <v>335</v>
      </c>
      <c r="AT386" s="223" t="s">
        <v>244</v>
      </c>
      <c r="AU386" s="223" t="s">
        <v>85</v>
      </c>
      <c r="AY386" s="16" t="s">
        <v>126</v>
      </c>
      <c r="BE386" s="224">
        <f>IF(N386="základní",J386,0)</f>
        <v>0</v>
      </c>
      <c r="BF386" s="224">
        <f>IF(N386="snížená",J386,0)</f>
        <v>0</v>
      </c>
      <c r="BG386" s="224">
        <f>IF(N386="zákl. přenesená",J386,0)</f>
        <v>0</v>
      </c>
      <c r="BH386" s="224">
        <f>IF(N386="sníž. přenesená",J386,0)</f>
        <v>0</v>
      </c>
      <c r="BI386" s="224">
        <f>IF(N386="nulová",J386,0)</f>
        <v>0</v>
      </c>
      <c r="BJ386" s="16" t="s">
        <v>83</v>
      </c>
      <c r="BK386" s="224">
        <f>ROUND(I386*H386,2)</f>
        <v>0</v>
      </c>
      <c r="BL386" s="16" t="s">
        <v>133</v>
      </c>
      <c r="BM386" s="223" t="s">
        <v>843</v>
      </c>
    </row>
    <row r="387" s="2" customFormat="1" ht="16.5" customHeight="1">
      <c r="A387" s="37"/>
      <c r="B387" s="38"/>
      <c r="C387" s="234" t="s">
        <v>844</v>
      </c>
      <c r="D387" s="234" t="s">
        <v>244</v>
      </c>
      <c r="E387" s="235" t="s">
        <v>845</v>
      </c>
      <c r="F387" s="236" t="s">
        <v>846</v>
      </c>
      <c r="G387" s="237" t="s">
        <v>327</v>
      </c>
      <c r="H387" s="238">
        <v>1</v>
      </c>
      <c r="I387" s="239"/>
      <c r="J387" s="240">
        <f>ROUND(I387*H387,2)</f>
        <v>0</v>
      </c>
      <c r="K387" s="236" t="s">
        <v>178</v>
      </c>
      <c r="L387" s="241"/>
      <c r="M387" s="242" t="s">
        <v>20</v>
      </c>
      <c r="N387" s="243" t="s">
        <v>46</v>
      </c>
      <c r="O387" s="83"/>
      <c r="P387" s="227">
        <f>O387*H387</f>
        <v>0</v>
      </c>
      <c r="Q387" s="227">
        <v>0.012</v>
      </c>
      <c r="R387" s="227">
        <f>Q387*H387</f>
        <v>0.012</v>
      </c>
      <c r="S387" s="227">
        <v>0</v>
      </c>
      <c r="T387" s="228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23" t="s">
        <v>335</v>
      </c>
      <c r="AT387" s="223" t="s">
        <v>244</v>
      </c>
      <c r="AU387" s="223" t="s">
        <v>85</v>
      </c>
      <c r="AY387" s="16" t="s">
        <v>126</v>
      </c>
      <c r="BE387" s="224">
        <f>IF(N387="základní",J387,0)</f>
        <v>0</v>
      </c>
      <c r="BF387" s="224">
        <f>IF(N387="snížená",J387,0)</f>
        <v>0</v>
      </c>
      <c r="BG387" s="224">
        <f>IF(N387="zákl. přenesená",J387,0)</f>
        <v>0</v>
      </c>
      <c r="BH387" s="224">
        <f>IF(N387="sníž. přenesená",J387,0)</f>
        <v>0</v>
      </c>
      <c r="BI387" s="224">
        <f>IF(N387="nulová",J387,0)</f>
        <v>0</v>
      </c>
      <c r="BJ387" s="16" t="s">
        <v>83</v>
      </c>
      <c r="BK387" s="224">
        <f>ROUND(I387*H387,2)</f>
        <v>0</v>
      </c>
      <c r="BL387" s="16" t="s">
        <v>133</v>
      </c>
      <c r="BM387" s="223" t="s">
        <v>847</v>
      </c>
    </row>
    <row r="388" s="2" customFormat="1" ht="24.15" customHeight="1">
      <c r="A388" s="37"/>
      <c r="B388" s="38"/>
      <c r="C388" s="211" t="s">
        <v>848</v>
      </c>
      <c r="D388" s="211" t="s">
        <v>129</v>
      </c>
      <c r="E388" s="212" t="s">
        <v>849</v>
      </c>
      <c r="F388" s="213" t="s">
        <v>850</v>
      </c>
      <c r="G388" s="214" t="s">
        <v>327</v>
      </c>
      <c r="H388" s="215">
        <v>2</v>
      </c>
      <c r="I388" s="216"/>
      <c r="J388" s="217">
        <f>ROUND(I388*H388,2)</f>
        <v>0</v>
      </c>
      <c r="K388" s="213" t="s">
        <v>178</v>
      </c>
      <c r="L388" s="43"/>
      <c r="M388" s="225" t="s">
        <v>20</v>
      </c>
      <c r="N388" s="226" t="s">
        <v>46</v>
      </c>
      <c r="O388" s="83"/>
      <c r="P388" s="227">
        <f>O388*H388</f>
        <v>0</v>
      </c>
      <c r="Q388" s="227">
        <v>8.0000000000000007E-05</v>
      </c>
      <c r="R388" s="227">
        <f>Q388*H388</f>
        <v>0.00016000000000000001</v>
      </c>
      <c r="S388" s="227">
        <v>0</v>
      </c>
      <c r="T388" s="228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223" t="s">
        <v>133</v>
      </c>
      <c r="AT388" s="223" t="s">
        <v>129</v>
      </c>
      <c r="AU388" s="223" t="s">
        <v>85</v>
      </c>
      <c r="AY388" s="16" t="s">
        <v>126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6" t="s">
        <v>83</v>
      </c>
      <c r="BK388" s="224">
        <f>ROUND(I388*H388,2)</f>
        <v>0</v>
      </c>
      <c r="BL388" s="16" t="s">
        <v>133</v>
      </c>
      <c r="BM388" s="223" t="s">
        <v>851</v>
      </c>
    </row>
    <row r="389" s="2" customFormat="1">
      <c r="A389" s="37"/>
      <c r="B389" s="38"/>
      <c r="C389" s="39"/>
      <c r="D389" s="229" t="s">
        <v>181</v>
      </c>
      <c r="E389" s="39"/>
      <c r="F389" s="230" t="s">
        <v>852</v>
      </c>
      <c r="G389" s="39"/>
      <c r="H389" s="39"/>
      <c r="I389" s="231"/>
      <c r="J389" s="39"/>
      <c r="K389" s="39"/>
      <c r="L389" s="43"/>
      <c r="M389" s="232"/>
      <c r="N389" s="233"/>
      <c r="O389" s="83"/>
      <c r="P389" s="83"/>
      <c r="Q389" s="83"/>
      <c r="R389" s="83"/>
      <c r="S389" s="83"/>
      <c r="T389" s="84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16" t="s">
        <v>181</v>
      </c>
      <c r="AU389" s="16" t="s">
        <v>85</v>
      </c>
    </row>
    <row r="390" s="2" customFormat="1" ht="24.15" customHeight="1">
      <c r="A390" s="37"/>
      <c r="B390" s="38"/>
      <c r="C390" s="234" t="s">
        <v>853</v>
      </c>
      <c r="D390" s="234" t="s">
        <v>244</v>
      </c>
      <c r="E390" s="235" t="s">
        <v>854</v>
      </c>
      <c r="F390" s="236" t="s">
        <v>855</v>
      </c>
      <c r="G390" s="237" t="s">
        <v>327</v>
      </c>
      <c r="H390" s="238">
        <v>2</v>
      </c>
      <c r="I390" s="239"/>
      <c r="J390" s="240">
        <f>ROUND(I390*H390,2)</f>
        <v>0</v>
      </c>
      <c r="K390" s="236" t="s">
        <v>178</v>
      </c>
      <c r="L390" s="241"/>
      <c r="M390" s="242" t="s">
        <v>20</v>
      </c>
      <c r="N390" s="243" t="s">
        <v>46</v>
      </c>
      <c r="O390" s="83"/>
      <c r="P390" s="227">
        <f>O390*H390</f>
        <v>0</v>
      </c>
      <c r="Q390" s="227">
        <v>0.017999999999999999</v>
      </c>
      <c r="R390" s="227">
        <f>Q390*H390</f>
        <v>0.035999999999999997</v>
      </c>
      <c r="S390" s="227">
        <v>0</v>
      </c>
      <c r="T390" s="228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23" t="s">
        <v>335</v>
      </c>
      <c r="AT390" s="223" t="s">
        <v>244</v>
      </c>
      <c r="AU390" s="223" t="s">
        <v>85</v>
      </c>
      <c r="AY390" s="16" t="s">
        <v>126</v>
      </c>
      <c r="BE390" s="224">
        <f>IF(N390="základní",J390,0)</f>
        <v>0</v>
      </c>
      <c r="BF390" s="224">
        <f>IF(N390="snížená",J390,0)</f>
        <v>0</v>
      </c>
      <c r="BG390" s="224">
        <f>IF(N390="zákl. přenesená",J390,0)</f>
        <v>0</v>
      </c>
      <c r="BH390" s="224">
        <f>IF(N390="sníž. přenesená",J390,0)</f>
        <v>0</v>
      </c>
      <c r="BI390" s="224">
        <f>IF(N390="nulová",J390,0)</f>
        <v>0</v>
      </c>
      <c r="BJ390" s="16" t="s">
        <v>83</v>
      </c>
      <c r="BK390" s="224">
        <f>ROUND(I390*H390,2)</f>
        <v>0</v>
      </c>
      <c r="BL390" s="16" t="s">
        <v>133</v>
      </c>
      <c r="BM390" s="223" t="s">
        <v>856</v>
      </c>
    </row>
    <row r="391" s="2" customFormat="1" ht="16.5" customHeight="1">
      <c r="A391" s="37"/>
      <c r="B391" s="38"/>
      <c r="C391" s="234" t="s">
        <v>857</v>
      </c>
      <c r="D391" s="234" t="s">
        <v>244</v>
      </c>
      <c r="E391" s="235" t="s">
        <v>858</v>
      </c>
      <c r="F391" s="236" t="s">
        <v>859</v>
      </c>
      <c r="G391" s="237" t="s">
        <v>327</v>
      </c>
      <c r="H391" s="238">
        <v>1</v>
      </c>
      <c r="I391" s="239"/>
      <c r="J391" s="240">
        <f>ROUND(I391*H391,2)</f>
        <v>0</v>
      </c>
      <c r="K391" s="236" t="s">
        <v>20</v>
      </c>
      <c r="L391" s="241"/>
      <c r="M391" s="242" t="s">
        <v>20</v>
      </c>
      <c r="N391" s="243" t="s">
        <v>46</v>
      </c>
      <c r="O391" s="83"/>
      <c r="P391" s="227">
        <f>O391*H391</f>
        <v>0</v>
      </c>
      <c r="Q391" s="227">
        <v>0.0015</v>
      </c>
      <c r="R391" s="227">
        <f>Q391*H391</f>
        <v>0.0015</v>
      </c>
      <c r="S391" s="227">
        <v>0</v>
      </c>
      <c r="T391" s="228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223" t="s">
        <v>335</v>
      </c>
      <c r="AT391" s="223" t="s">
        <v>244</v>
      </c>
      <c r="AU391" s="223" t="s">
        <v>85</v>
      </c>
      <c r="AY391" s="16" t="s">
        <v>126</v>
      </c>
      <c r="BE391" s="224">
        <f>IF(N391="základní",J391,0)</f>
        <v>0</v>
      </c>
      <c r="BF391" s="224">
        <f>IF(N391="snížená",J391,0)</f>
        <v>0</v>
      </c>
      <c r="BG391" s="224">
        <f>IF(N391="zákl. přenesená",J391,0)</f>
        <v>0</v>
      </c>
      <c r="BH391" s="224">
        <f>IF(N391="sníž. přenesená",J391,0)</f>
        <v>0</v>
      </c>
      <c r="BI391" s="224">
        <f>IF(N391="nulová",J391,0)</f>
        <v>0</v>
      </c>
      <c r="BJ391" s="16" t="s">
        <v>83</v>
      </c>
      <c r="BK391" s="224">
        <f>ROUND(I391*H391,2)</f>
        <v>0</v>
      </c>
      <c r="BL391" s="16" t="s">
        <v>133</v>
      </c>
      <c r="BM391" s="223" t="s">
        <v>860</v>
      </c>
    </row>
    <row r="392" s="2" customFormat="1" ht="21.75" customHeight="1">
      <c r="A392" s="37"/>
      <c r="B392" s="38"/>
      <c r="C392" s="211" t="s">
        <v>861</v>
      </c>
      <c r="D392" s="211" t="s">
        <v>129</v>
      </c>
      <c r="E392" s="212" t="s">
        <v>862</v>
      </c>
      <c r="F392" s="213" t="s">
        <v>863</v>
      </c>
      <c r="G392" s="214" t="s">
        <v>132</v>
      </c>
      <c r="H392" s="215">
        <v>5</v>
      </c>
      <c r="I392" s="216"/>
      <c r="J392" s="217">
        <f>ROUND(I392*H392,2)</f>
        <v>0</v>
      </c>
      <c r="K392" s="213" t="s">
        <v>178</v>
      </c>
      <c r="L392" s="43"/>
      <c r="M392" s="225" t="s">
        <v>20</v>
      </c>
      <c r="N392" s="226" t="s">
        <v>46</v>
      </c>
      <c r="O392" s="83"/>
      <c r="P392" s="227">
        <f>O392*H392</f>
        <v>0</v>
      </c>
      <c r="Q392" s="227">
        <v>0</v>
      </c>
      <c r="R392" s="227">
        <f>Q392*H392</f>
        <v>0</v>
      </c>
      <c r="S392" s="227">
        <v>0.019460000000000002</v>
      </c>
      <c r="T392" s="228">
        <f>S392*H392</f>
        <v>0.097300000000000011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223" t="s">
        <v>133</v>
      </c>
      <c r="AT392" s="223" t="s">
        <v>129</v>
      </c>
      <c r="AU392" s="223" t="s">
        <v>85</v>
      </c>
      <c r="AY392" s="16" t="s">
        <v>126</v>
      </c>
      <c r="BE392" s="224">
        <f>IF(N392="základní",J392,0)</f>
        <v>0</v>
      </c>
      <c r="BF392" s="224">
        <f>IF(N392="snížená",J392,0)</f>
        <v>0</v>
      </c>
      <c r="BG392" s="224">
        <f>IF(N392="zákl. přenesená",J392,0)</f>
        <v>0</v>
      </c>
      <c r="BH392" s="224">
        <f>IF(N392="sníž. přenesená",J392,0)</f>
        <v>0</v>
      </c>
      <c r="BI392" s="224">
        <f>IF(N392="nulová",J392,0)</f>
        <v>0</v>
      </c>
      <c r="BJ392" s="16" t="s">
        <v>83</v>
      </c>
      <c r="BK392" s="224">
        <f>ROUND(I392*H392,2)</f>
        <v>0</v>
      </c>
      <c r="BL392" s="16" t="s">
        <v>133</v>
      </c>
      <c r="BM392" s="223" t="s">
        <v>864</v>
      </c>
    </row>
    <row r="393" s="2" customFormat="1">
      <c r="A393" s="37"/>
      <c r="B393" s="38"/>
      <c r="C393" s="39"/>
      <c r="D393" s="229" t="s">
        <v>181</v>
      </c>
      <c r="E393" s="39"/>
      <c r="F393" s="230" t="s">
        <v>865</v>
      </c>
      <c r="G393" s="39"/>
      <c r="H393" s="39"/>
      <c r="I393" s="231"/>
      <c r="J393" s="39"/>
      <c r="K393" s="39"/>
      <c r="L393" s="43"/>
      <c r="M393" s="232"/>
      <c r="N393" s="233"/>
      <c r="O393" s="83"/>
      <c r="P393" s="83"/>
      <c r="Q393" s="83"/>
      <c r="R393" s="83"/>
      <c r="S393" s="83"/>
      <c r="T393" s="84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T393" s="16" t="s">
        <v>181</v>
      </c>
      <c r="AU393" s="16" t="s">
        <v>85</v>
      </c>
    </row>
    <row r="394" s="2" customFormat="1" ht="37.8" customHeight="1">
      <c r="A394" s="37"/>
      <c r="B394" s="38"/>
      <c r="C394" s="211" t="s">
        <v>866</v>
      </c>
      <c r="D394" s="211" t="s">
        <v>129</v>
      </c>
      <c r="E394" s="212" t="s">
        <v>867</v>
      </c>
      <c r="F394" s="213" t="s">
        <v>868</v>
      </c>
      <c r="G394" s="214" t="s">
        <v>132</v>
      </c>
      <c r="H394" s="215">
        <v>6</v>
      </c>
      <c r="I394" s="216"/>
      <c r="J394" s="217">
        <f>ROUND(I394*H394,2)</f>
        <v>0</v>
      </c>
      <c r="K394" s="213" t="s">
        <v>178</v>
      </c>
      <c r="L394" s="43"/>
      <c r="M394" s="225" t="s">
        <v>20</v>
      </c>
      <c r="N394" s="226" t="s">
        <v>46</v>
      </c>
      <c r="O394" s="83"/>
      <c r="P394" s="227">
        <f>O394*H394</f>
        <v>0</v>
      </c>
      <c r="Q394" s="227">
        <v>0.01823</v>
      </c>
      <c r="R394" s="227">
        <f>Q394*H394</f>
        <v>0.10938000000000001</v>
      </c>
      <c r="S394" s="227">
        <v>0</v>
      </c>
      <c r="T394" s="228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23" t="s">
        <v>133</v>
      </c>
      <c r="AT394" s="223" t="s">
        <v>129</v>
      </c>
      <c r="AU394" s="223" t="s">
        <v>85</v>
      </c>
      <c r="AY394" s="16" t="s">
        <v>126</v>
      </c>
      <c r="BE394" s="224">
        <f>IF(N394="základní",J394,0)</f>
        <v>0</v>
      </c>
      <c r="BF394" s="224">
        <f>IF(N394="snížená",J394,0)</f>
        <v>0</v>
      </c>
      <c r="BG394" s="224">
        <f>IF(N394="zákl. přenesená",J394,0)</f>
        <v>0</v>
      </c>
      <c r="BH394" s="224">
        <f>IF(N394="sníž. přenesená",J394,0)</f>
        <v>0</v>
      </c>
      <c r="BI394" s="224">
        <f>IF(N394="nulová",J394,0)</f>
        <v>0</v>
      </c>
      <c r="BJ394" s="16" t="s">
        <v>83</v>
      </c>
      <c r="BK394" s="224">
        <f>ROUND(I394*H394,2)</f>
        <v>0</v>
      </c>
      <c r="BL394" s="16" t="s">
        <v>133</v>
      </c>
      <c r="BM394" s="223" t="s">
        <v>869</v>
      </c>
    </row>
    <row r="395" s="2" customFormat="1">
      <c r="A395" s="37"/>
      <c r="B395" s="38"/>
      <c r="C395" s="39"/>
      <c r="D395" s="229" t="s">
        <v>181</v>
      </c>
      <c r="E395" s="39"/>
      <c r="F395" s="230" t="s">
        <v>870</v>
      </c>
      <c r="G395" s="39"/>
      <c r="H395" s="39"/>
      <c r="I395" s="231"/>
      <c r="J395" s="39"/>
      <c r="K395" s="39"/>
      <c r="L395" s="43"/>
      <c r="M395" s="232"/>
      <c r="N395" s="233"/>
      <c r="O395" s="83"/>
      <c r="P395" s="83"/>
      <c r="Q395" s="83"/>
      <c r="R395" s="83"/>
      <c r="S395" s="83"/>
      <c r="T395" s="84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T395" s="16" t="s">
        <v>181</v>
      </c>
      <c r="AU395" s="16" t="s">
        <v>85</v>
      </c>
    </row>
    <row r="396" s="2" customFormat="1" ht="37.8" customHeight="1">
      <c r="A396" s="37"/>
      <c r="B396" s="38"/>
      <c r="C396" s="211" t="s">
        <v>871</v>
      </c>
      <c r="D396" s="211" t="s">
        <v>129</v>
      </c>
      <c r="E396" s="212" t="s">
        <v>872</v>
      </c>
      <c r="F396" s="213" t="s">
        <v>873</v>
      </c>
      <c r="G396" s="214" t="s">
        <v>132</v>
      </c>
      <c r="H396" s="215">
        <v>1</v>
      </c>
      <c r="I396" s="216"/>
      <c r="J396" s="217">
        <f>ROUND(I396*H396,2)</f>
        <v>0</v>
      </c>
      <c r="K396" s="213" t="s">
        <v>178</v>
      </c>
      <c r="L396" s="43"/>
      <c r="M396" s="225" t="s">
        <v>20</v>
      </c>
      <c r="N396" s="226" t="s">
        <v>46</v>
      </c>
      <c r="O396" s="83"/>
      <c r="P396" s="227">
        <f>O396*H396</f>
        <v>0</v>
      </c>
      <c r="Q396" s="227">
        <v>0.042959999999999998</v>
      </c>
      <c r="R396" s="227">
        <f>Q396*H396</f>
        <v>0.042959999999999998</v>
      </c>
      <c r="S396" s="227">
        <v>0</v>
      </c>
      <c r="T396" s="228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223" t="s">
        <v>133</v>
      </c>
      <c r="AT396" s="223" t="s">
        <v>129</v>
      </c>
      <c r="AU396" s="223" t="s">
        <v>85</v>
      </c>
      <c r="AY396" s="16" t="s">
        <v>126</v>
      </c>
      <c r="BE396" s="224">
        <f>IF(N396="základní",J396,0)</f>
        <v>0</v>
      </c>
      <c r="BF396" s="224">
        <f>IF(N396="snížená",J396,0)</f>
        <v>0</v>
      </c>
      <c r="BG396" s="224">
        <f>IF(N396="zákl. přenesená",J396,0)</f>
        <v>0</v>
      </c>
      <c r="BH396" s="224">
        <f>IF(N396="sníž. přenesená",J396,0)</f>
        <v>0</v>
      </c>
      <c r="BI396" s="224">
        <f>IF(N396="nulová",J396,0)</f>
        <v>0</v>
      </c>
      <c r="BJ396" s="16" t="s">
        <v>83</v>
      </c>
      <c r="BK396" s="224">
        <f>ROUND(I396*H396,2)</f>
        <v>0</v>
      </c>
      <c r="BL396" s="16" t="s">
        <v>133</v>
      </c>
      <c r="BM396" s="223" t="s">
        <v>874</v>
      </c>
    </row>
    <row r="397" s="2" customFormat="1">
      <c r="A397" s="37"/>
      <c r="B397" s="38"/>
      <c r="C397" s="39"/>
      <c r="D397" s="229" t="s">
        <v>181</v>
      </c>
      <c r="E397" s="39"/>
      <c r="F397" s="230" t="s">
        <v>875</v>
      </c>
      <c r="G397" s="39"/>
      <c r="H397" s="39"/>
      <c r="I397" s="231"/>
      <c r="J397" s="39"/>
      <c r="K397" s="39"/>
      <c r="L397" s="43"/>
      <c r="M397" s="232"/>
      <c r="N397" s="233"/>
      <c r="O397" s="83"/>
      <c r="P397" s="83"/>
      <c r="Q397" s="83"/>
      <c r="R397" s="83"/>
      <c r="S397" s="83"/>
      <c r="T397" s="84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16" t="s">
        <v>181</v>
      </c>
      <c r="AU397" s="16" t="s">
        <v>85</v>
      </c>
    </row>
    <row r="398" s="2" customFormat="1" ht="24.15" customHeight="1">
      <c r="A398" s="37"/>
      <c r="B398" s="38"/>
      <c r="C398" s="211" t="s">
        <v>876</v>
      </c>
      <c r="D398" s="211" t="s">
        <v>129</v>
      </c>
      <c r="E398" s="212" t="s">
        <v>877</v>
      </c>
      <c r="F398" s="213" t="s">
        <v>878</v>
      </c>
      <c r="G398" s="214" t="s">
        <v>132</v>
      </c>
      <c r="H398" s="215">
        <v>1</v>
      </c>
      <c r="I398" s="216"/>
      <c r="J398" s="217">
        <f>ROUND(I398*H398,2)</f>
        <v>0</v>
      </c>
      <c r="K398" s="213" t="s">
        <v>178</v>
      </c>
      <c r="L398" s="43"/>
      <c r="M398" s="225" t="s">
        <v>20</v>
      </c>
      <c r="N398" s="226" t="s">
        <v>46</v>
      </c>
      <c r="O398" s="83"/>
      <c r="P398" s="227">
        <f>O398*H398</f>
        <v>0</v>
      </c>
      <c r="Q398" s="227">
        <v>0</v>
      </c>
      <c r="R398" s="227">
        <f>Q398*H398</f>
        <v>0</v>
      </c>
      <c r="S398" s="227">
        <v>0.024500000000000001</v>
      </c>
      <c r="T398" s="228">
        <f>S398*H398</f>
        <v>0.024500000000000001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223" t="s">
        <v>133</v>
      </c>
      <c r="AT398" s="223" t="s">
        <v>129</v>
      </c>
      <c r="AU398" s="223" t="s">
        <v>85</v>
      </c>
      <c r="AY398" s="16" t="s">
        <v>126</v>
      </c>
      <c r="BE398" s="224">
        <f>IF(N398="základní",J398,0)</f>
        <v>0</v>
      </c>
      <c r="BF398" s="224">
        <f>IF(N398="snížená",J398,0)</f>
        <v>0</v>
      </c>
      <c r="BG398" s="224">
        <f>IF(N398="zákl. přenesená",J398,0)</f>
        <v>0</v>
      </c>
      <c r="BH398" s="224">
        <f>IF(N398="sníž. přenesená",J398,0)</f>
        <v>0</v>
      </c>
      <c r="BI398" s="224">
        <f>IF(N398="nulová",J398,0)</f>
        <v>0</v>
      </c>
      <c r="BJ398" s="16" t="s">
        <v>83</v>
      </c>
      <c r="BK398" s="224">
        <f>ROUND(I398*H398,2)</f>
        <v>0</v>
      </c>
      <c r="BL398" s="16" t="s">
        <v>133</v>
      </c>
      <c r="BM398" s="223" t="s">
        <v>879</v>
      </c>
    </row>
    <row r="399" s="2" customFormat="1">
      <c r="A399" s="37"/>
      <c r="B399" s="38"/>
      <c r="C399" s="39"/>
      <c r="D399" s="229" t="s">
        <v>181</v>
      </c>
      <c r="E399" s="39"/>
      <c r="F399" s="230" t="s">
        <v>880</v>
      </c>
      <c r="G399" s="39"/>
      <c r="H399" s="39"/>
      <c r="I399" s="231"/>
      <c r="J399" s="39"/>
      <c r="K399" s="39"/>
      <c r="L399" s="43"/>
      <c r="M399" s="232"/>
      <c r="N399" s="233"/>
      <c r="O399" s="83"/>
      <c r="P399" s="83"/>
      <c r="Q399" s="83"/>
      <c r="R399" s="83"/>
      <c r="S399" s="83"/>
      <c r="T399" s="84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16" t="s">
        <v>181</v>
      </c>
      <c r="AU399" s="16" t="s">
        <v>85</v>
      </c>
    </row>
    <row r="400" s="2" customFormat="1" ht="44.25" customHeight="1">
      <c r="A400" s="37"/>
      <c r="B400" s="38"/>
      <c r="C400" s="211" t="s">
        <v>881</v>
      </c>
      <c r="D400" s="211" t="s">
        <v>129</v>
      </c>
      <c r="E400" s="212" t="s">
        <v>882</v>
      </c>
      <c r="F400" s="213" t="s">
        <v>883</v>
      </c>
      <c r="G400" s="214" t="s">
        <v>132</v>
      </c>
      <c r="H400" s="215">
        <v>1</v>
      </c>
      <c r="I400" s="216"/>
      <c r="J400" s="217">
        <f>ROUND(I400*H400,2)</f>
        <v>0</v>
      </c>
      <c r="K400" s="213" t="s">
        <v>178</v>
      </c>
      <c r="L400" s="43"/>
      <c r="M400" s="225" t="s">
        <v>20</v>
      </c>
      <c r="N400" s="226" t="s">
        <v>46</v>
      </c>
      <c r="O400" s="83"/>
      <c r="P400" s="227">
        <f>O400*H400</f>
        <v>0</v>
      </c>
      <c r="Q400" s="227">
        <v>0.027289999999999998</v>
      </c>
      <c r="R400" s="227">
        <f>Q400*H400</f>
        <v>0.027289999999999998</v>
      </c>
      <c r="S400" s="227">
        <v>0</v>
      </c>
      <c r="T400" s="228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223" t="s">
        <v>133</v>
      </c>
      <c r="AT400" s="223" t="s">
        <v>129</v>
      </c>
      <c r="AU400" s="223" t="s">
        <v>85</v>
      </c>
      <c r="AY400" s="16" t="s">
        <v>126</v>
      </c>
      <c r="BE400" s="224">
        <f>IF(N400="základní",J400,0)</f>
        <v>0</v>
      </c>
      <c r="BF400" s="224">
        <f>IF(N400="snížená",J400,0)</f>
        <v>0</v>
      </c>
      <c r="BG400" s="224">
        <f>IF(N400="zákl. přenesená",J400,0)</f>
        <v>0</v>
      </c>
      <c r="BH400" s="224">
        <f>IF(N400="sníž. přenesená",J400,0)</f>
        <v>0</v>
      </c>
      <c r="BI400" s="224">
        <f>IF(N400="nulová",J400,0)</f>
        <v>0</v>
      </c>
      <c r="BJ400" s="16" t="s">
        <v>83</v>
      </c>
      <c r="BK400" s="224">
        <f>ROUND(I400*H400,2)</f>
        <v>0</v>
      </c>
      <c r="BL400" s="16" t="s">
        <v>133</v>
      </c>
      <c r="BM400" s="223" t="s">
        <v>884</v>
      </c>
    </row>
    <row r="401" s="2" customFormat="1">
      <c r="A401" s="37"/>
      <c r="B401" s="38"/>
      <c r="C401" s="39"/>
      <c r="D401" s="229" t="s">
        <v>181</v>
      </c>
      <c r="E401" s="39"/>
      <c r="F401" s="230" t="s">
        <v>885</v>
      </c>
      <c r="G401" s="39"/>
      <c r="H401" s="39"/>
      <c r="I401" s="231"/>
      <c r="J401" s="39"/>
      <c r="K401" s="39"/>
      <c r="L401" s="43"/>
      <c r="M401" s="232"/>
      <c r="N401" s="233"/>
      <c r="O401" s="83"/>
      <c r="P401" s="83"/>
      <c r="Q401" s="83"/>
      <c r="R401" s="83"/>
      <c r="S401" s="83"/>
      <c r="T401" s="84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16" t="s">
        <v>181</v>
      </c>
      <c r="AU401" s="16" t="s">
        <v>85</v>
      </c>
    </row>
    <row r="402" s="2" customFormat="1" ht="24.15" customHeight="1">
      <c r="A402" s="37"/>
      <c r="B402" s="38"/>
      <c r="C402" s="211" t="s">
        <v>886</v>
      </c>
      <c r="D402" s="211" t="s">
        <v>129</v>
      </c>
      <c r="E402" s="212" t="s">
        <v>887</v>
      </c>
      <c r="F402" s="213" t="s">
        <v>888</v>
      </c>
      <c r="G402" s="214" t="s">
        <v>327</v>
      </c>
      <c r="H402" s="215">
        <v>6</v>
      </c>
      <c r="I402" s="216"/>
      <c r="J402" s="217">
        <f>ROUND(I402*H402,2)</f>
        <v>0</v>
      </c>
      <c r="K402" s="213" t="s">
        <v>178</v>
      </c>
      <c r="L402" s="43"/>
      <c r="M402" s="225" t="s">
        <v>20</v>
      </c>
      <c r="N402" s="226" t="s">
        <v>46</v>
      </c>
      <c r="O402" s="83"/>
      <c r="P402" s="227">
        <f>O402*H402</f>
        <v>0</v>
      </c>
      <c r="Q402" s="227">
        <v>0</v>
      </c>
      <c r="R402" s="227">
        <f>Q402*H402</f>
        <v>0</v>
      </c>
      <c r="S402" s="227">
        <v>0</v>
      </c>
      <c r="T402" s="228">
        <f>S402*H402</f>
        <v>0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223" t="s">
        <v>133</v>
      </c>
      <c r="AT402" s="223" t="s">
        <v>129</v>
      </c>
      <c r="AU402" s="223" t="s">
        <v>85</v>
      </c>
      <c r="AY402" s="16" t="s">
        <v>126</v>
      </c>
      <c r="BE402" s="224">
        <f>IF(N402="základní",J402,0)</f>
        <v>0</v>
      </c>
      <c r="BF402" s="224">
        <f>IF(N402="snížená",J402,0)</f>
        <v>0</v>
      </c>
      <c r="BG402" s="224">
        <f>IF(N402="zákl. přenesená",J402,0)</f>
        <v>0</v>
      </c>
      <c r="BH402" s="224">
        <f>IF(N402="sníž. přenesená",J402,0)</f>
        <v>0</v>
      </c>
      <c r="BI402" s="224">
        <f>IF(N402="nulová",J402,0)</f>
        <v>0</v>
      </c>
      <c r="BJ402" s="16" t="s">
        <v>83</v>
      </c>
      <c r="BK402" s="224">
        <f>ROUND(I402*H402,2)</f>
        <v>0</v>
      </c>
      <c r="BL402" s="16" t="s">
        <v>133</v>
      </c>
      <c r="BM402" s="223" t="s">
        <v>889</v>
      </c>
    </row>
    <row r="403" s="2" customFormat="1">
      <c r="A403" s="37"/>
      <c r="B403" s="38"/>
      <c r="C403" s="39"/>
      <c r="D403" s="229" t="s">
        <v>181</v>
      </c>
      <c r="E403" s="39"/>
      <c r="F403" s="230" t="s">
        <v>890</v>
      </c>
      <c r="G403" s="39"/>
      <c r="H403" s="39"/>
      <c r="I403" s="231"/>
      <c r="J403" s="39"/>
      <c r="K403" s="39"/>
      <c r="L403" s="43"/>
      <c r="M403" s="232"/>
      <c r="N403" s="233"/>
      <c r="O403" s="83"/>
      <c r="P403" s="83"/>
      <c r="Q403" s="83"/>
      <c r="R403" s="83"/>
      <c r="S403" s="83"/>
      <c r="T403" s="84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T403" s="16" t="s">
        <v>181</v>
      </c>
      <c r="AU403" s="16" t="s">
        <v>85</v>
      </c>
    </row>
    <row r="404" s="2" customFormat="1" ht="16.5" customHeight="1">
      <c r="A404" s="37"/>
      <c r="B404" s="38"/>
      <c r="C404" s="234" t="s">
        <v>891</v>
      </c>
      <c r="D404" s="234" t="s">
        <v>244</v>
      </c>
      <c r="E404" s="235" t="s">
        <v>892</v>
      </c>
      <c r="F404" s="236" t="s">
        <v>893</v>
      </c>
      <c r="G404" s="237" t="s">
        <v>327</v>
      </c>
      <c r="H404" s="238">
        <v>6</v>
      </c>
      <c r="I404" s="239"/>
      <c r="J404" s="240">
        <f>ROUND(I404*H404,2)</f>
        <v>0</v>
      </c>
      <c r="K404" s="236" t="s">
        <v>178</v>
      </c>
      <c r="L404" s="241"/>
      <c r="M404" s="242" t="s">
        <v>20</v>
      </c>
      <c r="N404" s="243" t="s">
        <v>46</v>
      </c>
      <c r="O404" s="83"/>
      <c r="P404" s="227">
        <f>O404*H404</f>
        <v>0</v>
      </c>
      <c r="Q404" s="227">
        <v>0.00050000000000000001</v>
      </c>
      <c r="R404" s="227">
        <f>Q404*H404</f>
        <v>0.0030000000000000001</v>
      </c>
      <c r="S404" s="227">
        <v>0</v>
      </c>
      <c r="T404" s="228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223" t="s">
        <v>335</v>
      </c>
      <c r="AT404" s="223" t="s">
        <v>244</v>
      </c>
      <c r="AU404" s="223" t="s">
        <v>85</v>
      </c>
      <c r="AY404" s="16" t="s">
        <v>126</v>
      </c>
      <c r="BE404" s="224">
        <f>IF(N404="základní",J404,0)</f>
        <v>0</v>
      </c>
      <c r="BF404" s="224">
        <f>IF(N404="snížená",J404,0)</f>
        <v>0</v>
      </c>
      <c r="BG404" s="224">
        <f>IF(N404="zákl. přenesená",J404,0)</f>
        <v>0</v>
      </c>
      <c r="BH404" s="224">
        <f>IF(N404="sníž. přenesená",J404,0)</f>
        <v>0</v>
      </c>
      <c r="BI404" s="224">
        <f>IF(N404="nulová",J404,0)</f>
        <v>0</v>
      </c>
      <c r="BJ404" s="16" t="s">
        <v>83</v>
      </c>
      <c r="BK404" s="224">
        <f>ROUND(I404*H404,2)</f>
        <v>0</v>
      </c>
      <c r="BL404" s="16" t="s">
        <v>133</v>
      </c>
      <c r="BM404" s="223" t="s">
        <v>894</v>
      </c>
    </row>
    <row r="405" s="2" customFormat="1" ht="24.15" customHeight="1">
      <c r="A405" s="37"/>
      <c r="B405" s="38"/>
      <c r="C405" s="211" t="s">
        <v>895</v>
      </c>
      <c r="D405" s="211" t="s">
        <v>129</v>
      </c>
      <c r="E405" s="212" t="s">
        <v>896</v>
      </c>
      <c r="F405" s="213" t="s">
        <v>897</v>
      </c>
      <c r="G405" s="214" t="s">
        <v>327</v>
      </c>
      <c r="H405" s="215">
        <v>4</v>
      </c>
      <c r="I405" s="216"/>
      <c r="J405" s="217">
        <f>ROUND(I405*H405,2)</f>
        <v>0</v>
      </c>
      <c r="K405" s="213" t="s">
        <v>178</v>
      </c>
      <c r="L405" s="43"/>
      <c r="M405" s="225" t="s">
        <v>20</v>
      </c>
      <c r="N405" s="226" t="s">
        <v>46</v>
      </c>
      <c r="O405" s="83"/>
      <c r="P405" s="227">
        <f>O405*H405</f>
        <v>0</v>
      </c>
      <c r="Q405" s="227">
        <v>0</v>
      </c>
      <c r="R405" s="227">
        <f>Q405*H405</f>
        <v>0</v>
      </c>
      <c r="S405" s="227">
        <v>0</v>
      </c>
      <c r="T405" s="228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223" t="s">
        <v>133</v>
      </c>
      <c r="AT405" s="223" t="s">
        <v>129</v>
      </c>
      <c r="AU405" s="223" t="s">
        <v>85</v>
      </c>
      <c r="AY405" s="16" t="s">
        <v>126</v>
      </c>
      <c r="BE405" s="224">
        <f>IF(N405="základní",J405,0)</f>
        <v>0</v>
      </c>
      <c r="BF405" s="224">
        <f>IF(N405="snížená",J405,0)</f>
        <v>0</v>
      </c>
      <c r="BG405" s="224">
        <f>IF(N405="zákl. přenesená",J405,0)</f>
        <v>0</v>
      </c>
      <c r="BH405" s="224">
        <f>IF(N405="sníž. přenesená",J405,0)</f>
        <v>0</v>
      </c>
      <c r="BI405" s="224">
        <f>IF(N405="nulová",J405,0)</f>
        <v>0</v>
      </c>
      <c r="BJ405" s="16" t="s">
        <v>83</v>
      </c>
      <c r="BK405" s="224">
        <f>ROUND(I405*H405,2)</f>
        <v>0</v>
      </c>
      <c r="BL405" s="16" t="s">
        <v>133</v>
      </c>
      <c r="BM405" s="223" t="s">
        <v>898</v>
      </c>
    </row>
    <row r="406" s="2" customFormat="1">
      <c r="A406" s="37"/>
      <c r="B406" s="38"/>
      <c r="C406" s="39"/>
      <c r="D406" s="229" t="s">
        <v>181</v>
      </c>
      <c r="E406" s="39"/>
      <c r="F406" s="230" t="s">
        <v>899</v>
      </c>
      <c r="G406" s="39"/>
      <c r="H406" s="39"/>
      <c r="I406" s="231"/>
      <c r="J406" s="39"/>
      <c r="K406" s="39"/>
      <c r="L406" s="43"/>
      <c r="M406" s="232"/>
      <c r="N406" s="233"/>
      <c r="O406" s="83"/>
      <c r="P406" s="83"/>
      <c r="Q406" s="83"/>
      <c r="R406" s="83"/>
      <c r="S406" s="83"/>
      <c r="T406" s="84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16" t="s">
        <v>181</v>
      </c>
      <c r="AU406" s="16" t="s">
        <v>85</v>
      </c>
    </row>
    <row r="407" s="2" customFormat="1" ht="16.5" customHeight="1">
      <c r="A407" s="37"/>
      <c r="B407" s="38"/>
      <c r="C407" s="234" t="s">
        <v>900</v>
      </c>
      <c r="D407" s="234" t="s">
        <v>244</v>
      </c>
      <c r="E407" s="235" t="s">
        <v>901</v>
      </c>
      <c r="F407" s="236" t="s">
        <v>902</v>
      </c>
      <c r="G407" s="237" t="s">
        <v>327</v>
      </c>
      <c r="H407" s="238">
        <v>4</v>
      </c>
      <c r="I407" s="239"/>
      <c r="J407" s="240">
        <f>ROUND(I407*H407,2)</f>
        <v>0</v>
      </c>
      <c r="K407" s="236" t="s">
        <v>20</v>
      </c>
      <c r="L407" s="241"/>
      <c r="M407" s="242" t="s">
        <v>20</v>
      </c>
      <c r="N407" s="243" t="s">
        <v>46</v>
      </c>
      <c r="O407" s="83"/>
      <c r="P407" s="227">
        <f>O407*H407</f>
        <v>0</v>
      </c>
      <c r="Q407" s="227">
        <v>0.00022000000000000001</v>
      </c>
      <c r="R407" s="227">
        <f>Q407*H407</f>
        <v>0.00088000000000000003</v>
      </c>
      <c r="S407" s="227">
        <v>0</v>
      </c>
      <c r="T407" s="228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23" t="s">
        <v>335</v>
      </c>
      <c r="AT407" s="223" t="s">
        <v>244</v>
      </c>
      <c r="AU407" s="223" t="s">
        <v>85</v>
      </c>
      <c r="AY407" s="16" t="s">
        <v>126</v>
      </c>
      <c r="BE407" s="224">
        <f>IF(N407="základní",J407,0)</f>
        <v>0</v>
      </c>
      <c r="BF407" s="224">
        <f>IF(N407="snížená",J407,0)</f>
        <v>0</v>
      </c>
      <c r="BG407" s="224">
        <f>IF(N407="zákl. přenesená",J407,0)</f>
        <v>0</v>
      </c>
      <c r="BH407" s="224">
        <f>IF(N407="sníž. přenesená",J407,0)</f>
        <v>0</v>
      </c>
      <c r="BI407" s="224">
        <f>IF(N407="nulová",J407,0)</f>
        <v>0</v>
      </c>
      <c r="BJ407" s="16" t="s">
        <v>83</v>
      </c>
      <c r="BK407" s="224">
        <f>ROUND(I407*H407,2)</f>
        <v>0</v>
      </c>
      <c r="BL407" s="16" t="s">
        <v>133</v>
      </c>
      <c r="BM407" s="223" t="s">
        <v>903</v>
      </c>
    </row>
    <row r="408" s="2" customFormat="1" ht="21.75" customHeight="1">
      <c r="A408" s="37"/>
      <c r="B408" s="38"/>
      <c r="C408" s="211" t="s">
        <v>904</v>
      </c>
      <c r="D408" s="211" t="s">
        <v>129</v>
      </c>
      <c r="E408" s="212" t="s">
        <v>905</v>
      </c>
      <c r="F408" s="213" t="s">
        <v>906</v>
      </c>
      <c r="G408" s="214" t="s">
        <v>327</v>
      </c>
      <c r="H408" s="215">
        <v>31</v>
      </c>
      <c r="I408" s="216"/>
      <c r="J408" s="217">
        <f>ROUND(I408*H408,2)</f>
        <v>0</v>
      </c>
      <c r="K408" s="213" t="s">
        <v>178</v>
      </c>
      <c r="L408" s="43"/>
      <c r="M408" s="225" t="s">
        <v>20</v>
      </c>
      <c r="N408" s="226" t="s">
        <v>46</v>
      </c>
      <c r="O408" s="83"/>
      <c r="P408" s="227">
        <f>O408*H408</f>
        <v>0</v>
      </c>
      <c r="Q408" s="227">
        <v>0</v>
      </c>
      <c r="R408" s="227">
        <f>Q408*H408</f>
        <v>0</v>
      </c>
      <c r="S408" s="227">
        <v>0</v>
      </c>
      <c r="T408" s="228">
        <f>S408*H408</f>
        <v>0</v>
      </c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R408" s="223" t="s">
        <v>133</v>
      </c>
      <c r="AT408" s="223" t="s">
        <v>129</v>
      </c>
      <c r="AU408" s="223" t="s">
        <v>85</v>
      </c>
      <c r="AY408" s="16" t="s">
        <v>126</v>
      </c>
      <c r="BE408" s="224">
        <f>IF(N408="základní",J408,0)</f>
        <v>0</v>
      </c>
      <c r="BF408" s="224">
        <f>IF(N408="snížená",J408,0)</f>
        <v>0</v>
      </c>
      <c r="BG408" s="224">
        <f>IF(N408="zákl. přenesená",J408,0)</f>
        <v>0</v>
      </c>
      <c r="BH408" s="224">
        <f>IF(N408="sníž. přenesená",J408,0)</f>
        <v>0</v>
      </c>
      <c r="BI408" s="224">
        <f>IF(N408="nulová",J408,0)</f>
        <v>0</v>
      </c>
      <c r="BJ408" s="16" t="s">
        <v>83</v>
      </c>
      <c r="BK408" s="224">
        <f>ROUND(I408*H408,2)</f>
        <v>0</v>
      </c>
      <c r="BL408" s="16" t="s">
        <v>133</v>
      </c>
      <c r="BM408" s="223" t="s">
        <v>907</v>
      </c>
    </row>
    <row r="409" s="2" customFormat="1">
      <c r="A409" s="37"/>
      <c r="B409" s="38"/>
      <c r="C409" s="39"/>
      <c r="D409" s="229" t="s">
        <v>181</v>
      </c>
      <c r="E409" s="39"/>
      <c r="F409" s="230" t="s">
        <v>908</v>
      </c>
      <c r="G409" s="39"/>
      <c r="H409" s="39"/>
      <c r="I409" s="231"/>
      <c r="J409" s="39"/>
      <c r="K409" s="39"/>
      <c r="L409" s="43"/>
      <c r="M409" s="232"/>
      <c r="N409" s="233"/>
      <c r="O409" s="83"/>
      <c r="P409" s="83"/>
      <c r="Q409" s="83"/>
      <c r="R409" s="83"/>
      <c r="S409" s="83"/>
      <c r="T409" s="84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T409" s="16" t="s">
        <v>181</v>
      </c>
      <c r="AU409" s="16" t="s">
        <v>85</v>
      </c>
    </row>
    <row r="410" s="2" customFormat="1" ht="16.5" customHeight="1">
      <c r="A410" s="37"/>
      <c r="B410" s="38"/>
      <c r="C410" s="234" t="s">
        <v>909</v>
      </c>
      <c r="D410" s="234" t="s">
        <v>244</v>
      </c>
      <c r="E410" s="235" t="s">
        <v>910</v>
      </c>
      <c r="F410" s="236" t="s">
        <v>911</v>
      </c>
      <c r="G410" s="237" t="s">
        <v>327</v>
      </c>
      <c r="H410" s="238">
        <v>31</v>
      </c>
      <c r="I410" s="239"/>
      <c r="J410" s="240">
        <f>ROUND(I410*H410,2)</f>
        <v>0</v>
      </c>
      <c r="K410" s="236" t="s">
        <v>20</v>
      </c>
      <c r="L410" s="241"/>
      <c r="M410" s="242" t="s">
        <v>20</v>
      </c>
      <c r="N410" s="243" t="s">
        <v>46</v>
      </c>
      <c r="O410" s="83"/>
      <c r="P410" s="227">
        <f>O410*H410</f>
        <v>0</v>
      </c>
      <c r="Q410" s="227">
        <v>6.0000000000000002E-05</v>
      </c>
      <c r="R410" s="227">
        <f>Q410*H410</f>
        <v>0.0018600000000000001</v>
      </c>
      <c r="S410" s="227">
        <v>0</v>
      </c>
      <c r="T410" s="228">
        <f>S410*H410</f>
        <v>0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223" t="s">
        <v>335</v>
      </c>
      <c r="AT410" s="223" t="s">
        <v>244</v>
      </c>
      <c r="AU410" s="223" t="s">
        <v>85</v>
      </c>
      <c r="AY410" s="16" t="s">
        <v>126</v>
      </c>
      <c r="BE410" s="224">
        <f>IF(N410="základní",J410,0)</f>
        <v>0</v>
      </c>
      <c r="BF410" s="224">
        <f>IF(N410="snížená",J410,0)</f>
        <v>0</v>
      </c>
      <c r="BG410" s="224">
        <f>IF(N410="zákl. přenesená",J410,0)</f>
        <v>0</v>
      </c>
      <c r="BH410" s="224">
        <f>IF(N410="sníž. přenesená",J410,0)</f>
        <v>0</v>
      </c>
      <c r="BI410" s="224">
        <f>IF(N410="nulová",J410,0)</f>
        <v>0</v>
      </c>
      <c r="BJ410" s="16" t="s">
        <v>83</v>
      </c>
      <c r="BK410" s="224">
        <f>ROUND(I410*H410,2)</f>
        <v>0</v>
      </c>
      <c r="BL410" s="16" t="s">
        <v>133</v>
      </c>
      <c r="BM410" s="223" t="s">
        <v>912</v>
      </c>
    </row>
    <row r="411" s="2" customFormat="1" ht="16.5" customHeight="1">
      <c r="A411" s="37"/>
      <c r="B411" s="38"/>
      <c r="C411" s="211" t="s">
        <v>913</v>
      </c>
      <c r="D411" s="211" t="s">
        <v>129</v>
      </c>
      <c r="E411" s="212" t="s">
        <v>914</v>
      </c>
      <c r="F411" s="213" t="s">
        <v>915</v>
      </c>
      <c r="G411" s="214" t="s">
        <v>132</v>
      </c>
      <c r="H411" s="215">
        <v>5</v>
      </c>
      <c r="I411" s="216"/>
      <c r="J411" s="217">
        <f>ROUND(I411*H411,2)</f>
        <v>0</v>
      </c>
      <c r="K411" s="213" t="s">
        <v>178</v>
      </c>
      <c r="L411" s="43"/>
      <c r="M411" s="225" t="s">
        <v>20</v>
      </c>
      <c r="N411" s="226" t="s">
        <v>46</v>
      </c>
      <c r="O411" s="83"/>
      <c r="P411" s="227">
        <f>O411*H411</f>
        <v>0</v>
      </c>
      <c r="Q411" s="227">
        <v>0</v>
      </c>
      <c r="R411" s="227">
        <f>Q411*H411</f>
        <v>0</v>
      </c>
      <c r="S411" s="227">
        <v>0.00156</v>
      </c>
      <c r="T411" s="228">
        <f>S411*H411</f>
        <v>0.0077999999999999996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223" t="s">
        <v>133</v>
      </c>
      <c r="AT411" s="223" t="s">
        <v>129</v>
      </c>
      <c r="AU411" s="223" t="s">
        <v>85</v>
      </c>
      <c r="AY411" s="16" t="s">
        <v>126</v>
      </c>
      <c r="BE411" s="224">
        <f>IF(N411="základní",J411,0)</f>
        <v>0</v>
      </c>
      <c r="BF411" s="224">
        <f>IF(N411="snížená",J411,0)</f>
        <v>0</v>
      </c>
      <c r="BG411" s="224">
        <f>IF(N411="zákl. přenesená",J411,0)</f>
        <v>0</v>
      </c>
      <c r="BH411" s="224">
        <f>IF(N411="sníž. přenesená",J411,0)</f>
        <v>0</v>
      </c>
      <c r="BI411" s="224">
        <f>IF(N411="nulová",J411,0)</f>
        <v>0</v>
      </c>
      <c r="BJ411" s="16" t="s">
        <v>83</v>
      </c>
      <c r="BK411" s="224">
        <f>ROUND(I411*H411,2)</f>
        <v>0</v>
      </c>
      <c r="BL411" s="16" t="s">
        <v>133</v>
      </c>
      <c r="BM411" s="223" t="s">
        <v>916</v>
      </c>
    </row>
    <row r="412" s="2" customFormat="1">
      <c r="A412" s="37"/>
      <c r="B412" s="38"/>
      <c r="C412" s="39"/>
      <c r="D412" s="229" t="s">
        <v>181</v>
      </c>
      <c r="E412" s="39"/>
      <c r="F412" s="230" t="s">
        <v>917</v>
      </c>
      <c r="G412" s="39"/>
      <c r="H412" s="39"/>
      <c r="I412" s="231"/>
      <c r="J412" s="39"/>
      <c r="K412" s="39"/>
      <c r="L412" s="43"/>
      <c r="M412" s="232"/>
      <c r="N412" s="233"/>
      <c r="O412" s="83"/>
      <c r="P412" s="83"/>
      <c r="Q412" s="83"/>
      <c r="R412" s="83"/>
      <c r="S412" s="83"/>
      <c r="T412" s="84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16" t="s">
        <v>181</v>
      </c>
      <c r="AU412" s="16" t="s">
        <v>85</v>
      </c>
    </row>
    <row r="413" s="2" customFormat="1" ht="24.15" customHeight="1">
      <c r="A413" s="37"/>
      <c r="B413" s="38"/>
      <c r="C413" s="211" t="s">
        <v>918</v>
      </c>
      <c r="D413" s="211" t="s">
        <v>129</v>
      </c>
      <c r="E413" s="212" t="s">
        <v>919</v>
      </c>
      <c r="F413" s="213" t="s">
        <v>920</v>
      </c>
      <c r="G413" s="214" t="s">
        <v>327</v>
      </c>
      <c r="H413" s="215">
        <v>1</v>
      </c>
      <c r="I413" s="216"/>
      <c r="J413" s="217">
        <f>ROUND(I413*H413,2)</f>
        <v>0</v>
      </c>
      <c r="K413" s="213" t="s">
        <v>178</v>
      </c>
      <c r="L413" s="43"/>
      <c r="M413" s="225" t="s">
        <v>20</v>
      </c>
      <c r="N413" s="226" t="s">
        <v>46</v>
      </c>
      <c r="O413" s="83"/>
      <c r="P413" s="227">
        <f>O413*H413</f>
        <v>0</v>
      </c>
      <c r="Q413" s="227">
        <v>0.00016000000000000001</v>
      </c>
      <c r="R413" s="227">
        <f>Q413*H413</f>
        <v>0.00016000000000000001</v>
      </c>
      <c r="S413" s="227">
        <v>0</v>
      </c>
      <c r="T413" s="228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223" t="s">
        <v>133</v>
      </c>
      <c r="AT413" s="223" t="s">
        <v>129</v>
      </c>
      <c r="AU413" s="223" t="s">
        <v>85</v>
      </c>
      <c r="AY413" s="16" t="s">
        <v>126</v>
      </c>
      <c r="BE413" s="224">
        <f>IF(N413="základní",J413,0)</f>
        <v>0</v>
      </c>
      <c r="BF413" s="224">
        <f>IF(N413="snížená",J413,0)</f>
        <v>0</v>
      </c>
      <c r="BG413" s="224">
        <f>IF(N413="zákl. přenesená",J413,0)</f>
        <v>0</v>
      </c>
      <c r="BH413" s="224">
        <f>IF(N413="sníž. přenesená",J413,0)</f>
        <v>0</v>
      </c>
      <c r="BI413" s="224">
        <f>IF(N413="nulová",J413,0)</f>
        <v>0</v>
      </c>
      <c r="BJ413" s="16" t="s">
        <v>83</v>
      </c>
      <c r="BK413" s="224">
        <f>ROUND(I413*H413,2)</f>
        <v>0</v>
      </c>
      <c r="BL413" s="16" t="s">
        <v>133</v>
      </c>
      <c r="BM413" s="223" t="s">
        <v>921</v>
      </c>
    </row>
    <row r="414" s="2" customFormat="1">
      <c r="A414" s="37"/>
      <c r="B414" s="38"/>
      <c r="C414" s="39"/>
      <c r="D414" s="229" t="s">
        <v>181</v>
      </c>
      <c r="E414" s="39"/>
      <c r="F414" s="230" t="s">
        <v>922</v>
      </c>
      <c r="G414" s="39"/>
      <c r="H414" s="39"/>
      <c r="I414" s="231"/>
      <c r="J414" s="39"/>
      <c r="K414" s="39"/>
      <c r="L414" s="43"/>
      <c r="M414" s="232"/>
      <c r="N414" s="233"/>
      <c r="O414" s="83"/>
      <c r="P414" s="83"/>
      <c r="Q414" s="83"/>
      <c r="R414" s="83"/>
      <c r="S414" s="83"/>
      <c r="T414" s="84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16" t="s">
        <v>181</v>
      </c>
      <c r="AU414" s="16" t="s">
        <v>85</v>
      </c>
    </row>
    <row r="415" s="2" customFormat="1" ht="16.5" customHeight="1">
      <c r="A415" s="37"/>
      <c r="B415" s="38"/>
      <c r="C415" s="234" t="s">
        <v>923</v>
      </c>
      <c r="D415" s="234" t="s">
        <v>244</v>
      </c>
      <c r="E415" s="235" t="s">
        <v>924</v>
      </c>
      <c r="F415" s="236" t="s">
        <v>925</v>
      </c>
      <c r="G415" s="237" t="s">
        <v>327</v>
      </c>
      <c r="H415" s="238">
        <v>1</v>
      </c>
      <c r="I415" s="239"/>
      <c r="J415" s="240">
        <f>ROUND(I415*H415,2)</f>
        <v>0</v>
      </c>
      <c r="K415" s="236" t="s">
        <v>20</v>
      </c>
      <c r="L415" s="241"/>
      <c r="M415" s="242" t="s">
        <v>20</v>
      </c>
      <c r="N415" s="243" t="s">
        <v>46</v>
      </c>
      <c r="O415" s="83"/>
      <c r="P415" s="227">
        <f>O415*H415</f>
        <v>0</v>
      </c>
      <c r="Q415" s="227">
        <v>0.00064000000000000005</v>
      </c>
      <c r="R415" s="227">
        <f>Q415*H415</f>
        <v>0.00064000000000000005</v>
      </c>
      <c r="S415" s="227">
        <v>0</v>
      </c>
      <c r="T415" s="228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223" t="s">
        <v>335</v>
      </c>
      <c r="AT415" s="223" t="s">
        <v>244</v>
      </c>
      <c r="AU415" s="223" t="s">
        <v>85</v>
      </c>
      <c r="AY415" s="16" t="s">
        <v>126</v>
      </c>
      <c r="BE415" s="224">
        <f>IF(N415="základní",J415,0)</f>
        <v>0</v>
      </c>
      <c r="BF415" s="224">
        <f>IF(N415="snížená",J415,0)</f>
        <v>0</v>
      </c>
      <c r="BG415" s="224">
        <f>IF(N415="zákl. přenesená",J415,0)</f>
        <v>0</v>
      </c>
      <c r="BH415" s="224">
        <f>IF(N415="sníž. přenesená",J415,0)</f>
        <v>0</v>
      </c>
      <c r="BI415" s="224">
        <f>IF(N415="nulová",J415,0)</f>
        <v>0</v>
      </c>
      <c r="BJ415" s="16" t="s">
        <v>83</v>
      </c>
      <c r="BK415" s="224">
        <f>ROUND(I415*H415,2)</f>
        <v>0</v>
      </c>
      <c r="BL415" s="16" t="s">
        <v>133</v>
      </c>
      <c r="BM415" s="223" t="s">
        <v>926</v>
      </c>
    </row>
    <row r="416" s="2" customFormat="1" ht="16.5" customHeight="1">
      <c r="A416" s="37"/>
      <c r="B416" s="38"/>
      <c r="C416" s="234" t="s">
        <v>927</v>
      </c>
      <c r="D416" s="234" t="s">
        <v>244</v>
      </c>
      <c r="E416" s="235" t="s">
        <v>928</v>
      </c>
      <c r="F416" s="236" t="s">
        <v>929</v>
      </c>
      <c r="G416" s="237" t="s">
        <v>327</v>
      </c>
      <c r="H416" s="238">
        <v>2</v>
      </c>
      <c r="I416" s="239"/>
      <c r="J416" s="240">
        <f>ROUND(I416*H416,2)</f>
        <v>0</v>
      </c>
      <c r="K416" s="236" t="s">
        <v>20</v>
      </c>
      <c r="L416" s="241"/>
      <c r="M416" s="242" t="s">
        <v>20</v>
      </c>
      <c r="N416" s="243" t="s">
        <v>46</v>
      </c>
      <c r="O416" s="83"/>
      <c r="P416" s="227">
        <f>O416*H416</f>
        <v>0</v>
      </c>
      <c r="Q416" s="227">
        <v>0</v>
      </c>
      <c r="R416" s="227">
        <f>Q416*H416</f>
        <v>0</v>
      </c>
      <c r="S416" s="227">
        <v>0</v>
      </c>
      <c r="T416" s="228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223" t="s">
        <v>335</v>
      </c>
      <c r="AT416" s="223" t="s">
        <v>244</v>
      </c>
      <c r="AU416" s="223" t="s">
        <v>85</v>
      </c>
      <c r="AY416" s="16" t="s">
        <v>126</v>
      </c>
      <c r="BE416" s="224">
        <f>IF(N416="základní",J416,0)</f>
        <v>0</v>
      </c>
      <c r="BF416" s="224">
        <f>IF(N416="snížená",J416,0)</f>
        <v>0</v>
      </c>
      <c r="BG416" s="224">
        <f>IF(N416="zákl. přenesená",J416,0)</f>
        <v>0</v>
      </c>
      <c r="BH416" s="224">
        <f>IF(N416="sníž. přenesená",J416,0)</f>
        <v>0</v>
      </c>
      <c r="BI416" s="224">
        <f>IF(N416="nulová",J416,0)</f>
        <v>0</v>
      </c>
      <c r="BJ416" s="16" t="s">
        <v>83</v>
      </c>
      <c r="BK416" s="224">
        <f>ROUND(I416*H416,2)</f>
        <v>0</v>
      </c>
      <c r="BL416" s="16" t="s">
        <v>133</v>
      </c>
      <c r="BM416" s="223" t="s">
        <v>930</v>
      </c>
    </row>
    <row r="417" s="2" customFormat="1" ht="24.15" customHeight="1">
      <c r="A417" s="37"/>
      <c r="B417" s="38"/>
      <c r="C417" s="211" t="s">
        <v>931</v>
      </c>
      <c r="D417" s="211" t="s">
        <v>129</v>
      </c>
      <c r="E417" s="212" t="s">
        <v>932</v>
      </c>
      <c r="F417" s="213" t="s">
        <v>933</v>
      </c>
      <c r="G417" s="214" t="s">
        <v>327</v>
      </c>
      <c r="H417" s="215">
        <v>7</v>
      </c>
      <c r="I417" s="216"/>
      <c r="J417" s="217">
        <f>ROUND(I417*H417,2)</f>
        <v>0</v>
      </c>
      <c r="K417" s="213" t="s">
        <v>178</v>
      </c>
      <c r="L417" s="43"/>
      <c r="M417" s="225" t="s">
        <v>20</v>
      </c>
      <c r="N417" s="226" t="s">
        <v>46</v>
      </c>
      <c r="O417" s="83"/>
      <c r="P417" s="227">
        <f>O417*H417</f>
        <v>0</v>
      </c>
      <c r="Q417" s="227">
        <v>4.0000000000000003E-05</v>
      </c>
      <c r="R417" s="227">
        <f>Q417*H417</f>
        <v>0.00028000000000000003</v>
      </c>
      <c r="S417" s="227">
        <v>0</v>
      </c>
      <c r="T417" s="228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223" t="s">
        <v>133</v>
      </c>
      <c r="AT417" s="223" t="s">
        <v>129</v>
      </c>
      <c r="AU417" s="223" t="s">
        <v>85</v>
      </c>
      <c r="AY417" s="16" t="s">
        <v>126</v>
      </c>
      <c r="BE417" s="224">
        <f>IF(N417="základní",J417,0)</f>
        <v>0</v>
      </c>
      <c r="BF417" s="224">
        <f>IF(N417="snížená",J417,0)</f>
        <v>0</v>
      </c>
      <c r="BG417" s="224">
        <f>IF(N417="zákl. přenesená",J417,0)</f>
        <v>0</v>
      </c>
      <c r="BH417" s="224">
        <f>IF(N417="sníž. přenesená",J417,0)</f>
        <v>0</v>
      </c>
      <c r="BI417" s="224">
        <f>IF(N417="nulová",J417,0)</f>
        <v>0</v>
      </c>
      <c r="BJ417" s="16" t="s">
        <v>83</v>
      </c>
      <c r="BK417" s="224">
        <f>ROUND(I417*H417,2)</f>
        <v>0</v>
      </c>
      <c r="BL417" s="16" t="s">
        <v>133</v>
      </c>
      <c r="BM417" s="223" t="s">
        <v>934</v>
      </c>
    </row>
    <row r="418" s="2" customFormat="1">
      <c r="A418" s="37"/>
      <c r="B418" s="38"/>
      <c r="C418" s="39"/>
      <c r="D418" s="229" t="s">
        <v>181</v>
      </c>
      <c r="E418" s="39"/>
      <c r="F418" s="230" t="s">
        <v>935</v>
      </c>
      <c r="G418" s="39"/>
      <c r="H418" s="39"/>
      <c r="I418" s="231"/>
      <c r="J418" s="39"/>
      <c r="K418" s="39"/>
      <c r="L418" s="43"/>
      <c r="M418" s="232"/>
      <c r="N418" s="233"/>
      <c r="O418" s="83"/>
      <c r="P418" s="83"/>
      <c r="Q418" s="83"/>
      <c r="R418" s="83"/>
      <c r="S418" s="83"/>
      <c r="T418" s="84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16" t="s">
        <v>181</v>
      </c>
      <c r="AU418" s="16" t="s">
        <v>85</v>
      </c>
    </row>
    <row r="419" s="2" customFormat="1" ht="16.5" customHeight="1">
      <c r="A419" s="37"/>
      <c r="B419" s="38"/>
      <c r="C419" s="234" t="s">
        <v>936</v>
      </c>
      <c r="D419" s="234" t="s">
        <v>244</v>
      </c>
      <c r="E419" s="235" t="s">
        <v>937</v>
      </c>
      <c r="F419" s="236" t="s">
        <v>938</v>
      </c>
      <c r="G419" s="237" t="s">
        <v>327</v>
      </c>
      <c r="H419" s="238">
        <v>1</v>
      </c>
      <c r="I419" s="239"/>
      <c r="J419" s="240">
        <f>ROUND(I419*H419,2)</f>
        <v>0</v>
      </c>
      <c r="K419" s="236" t="s">
        <v>20</v>
      </c>
      <c r="L419" s="241"/>
      <c r="M419" s="242" t="s">
        <v>20</v>
      </c>
      <c r="N419" s="243" t="s">
        <v>46</v>
      </c>
      <c r="O419" s="83"/>
      <c r="P419" s="227">
        <f>O419*H419</f>
        <v>0</v>
      </c>
      <c r="Q419" s="227">
        <v>0.0014</v>
      </c>
      <c r="R419" s="227">
        <f>Q419*H419</f>
        <v>0.0014</v>
      </c>
      <c r="S419" s="227">
        <v>0</v>
      </c>
      <c r="T419" s="228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223" t="s">
        <v>335</v>
      </c>
      <c r="AT419" s="223" t="s">
        <v>244</v>
      </c>
      <c r="AU419" s="223" t="s">
        <v>85</v>
      </c>
      <c r="AY419" s="16" t="s">
        <v>126</v>
      </c>
      <c r="BE419" s="224">
        <f>IF(N419="základní",J419,0)</f>
        <v>0</v>
      </c>
      <c r="BF419" s="224">
        <f>IF(N419="snížená",J419,0)</f>
        <v>0</v>
      </c>
      <c r="BG419" s="224">
        <f>IF(N419="zákl. přenesená",J419,0)</f>
        <v>0</v>
      </c>
      <c r="BH419" s="224">
        <f>IF(N419="sníž. přenesená",J419,0)</f>
        <v>0</v>
      </c>
      <c r="BI419" s="224">
        <f>IF(N419="nulová",J419,0)</f>
        <v>0</v>
      </c>
      <c r="BJ419" s="16" t="s">
        <v>83</v>
      </c>
      <c r="BK419" s="224">
        <f>ROUND(I419*H419,2)</f>
        <v>0</v>
      </c>
      <c r="BL419" s="16" t="s">
        <v>133</v>
      </c>
      <c r="BM419" s="223" t="s">
        <v>939</v>
      </c>
    </row>
    <row r="420" s="2" customFormat="1" ht="16.5" customHeight="1">
      <c r="A420" s="37"/>
      <c r="B420" s="38"/>
      <c r="C420" s="234" t="s">
        <v>940</v>
      </c>
      <c r="D420" s="234" t="s">
        <v>244</v>
      </c>
      <c r="E420" s="235" t="s">
        <v>941</v>
      </c>
      <c r="F420" s="236" t="s">
        <v>942</v>
      </c>
      <c r="G420" s="237" t="s">
        <v>327</v>
      </c>
      <c r="H420" s="238">
        <v>6</v>
      </c>
      <c r="I420" s="239"/>
      <c r="J420" s="240">
        <f>ROUND(I420*H420,2)</f>
        <v>0</v>
      </c>
      <c r="K420" s="236" t="s">
        <v>20</v>
      </c>
      <c r="L420" s="241"/>
      <c r="M420" s="242" t="s">
        <v>20</v>
      </c>
      <c r="N420" s="243" t="s">
        <v>46</v>
      </c>
      <c r="O420" s="83"/>
      <c r="P420" s="227">
        <f>O420*H420</f>
        <v>0</v>
      </c>
      <c r="Q420" s="227">
        <v>0.00115</v>
      </c>
      <c r="R420" s="227">
        <f>Q420*H420</f>
        <v>0.0068999999999999999</v>
      </c>
      <c r="S420" s="227">
        <v>0</v>
      </c>
      <c r="T420" s="228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223" t="s">
        <v>335</v>
      </c>
      <c r="AT420" s="223" t="s">
        <v>244</v>
      </c>
      <c r="AU420" s="223" t="s">
        <v>85</v>
      </c>
      <c r="AY420" s="16" t="s">
        <v>126</v>
      </c>
      <c r="BE420" s="224">
        <f>IF(N420="základní",J420,0)</f>
        <v>0</v>
      </c>
      <c r="BF420" s="224">
        <f>IF(N420="snížená",J420,0)</f>
        <v>0</v>
      </c>
      <c r="BG420" s="224">
        <f>IF(N420="zákl. přenesená",J420,0)</f>
        <v>0</v>
      </c>
      <c r="BH420" s="224">
        <f>IF(N420="sníž. přenesená",J420,0)</f>
        <v>0</v>
      </c>
      <c r="BI420" s="224">
        <f>IF(N420="nulová",J420,0)</f>
        <v>0</v>
      </c>
      <c r="BJ420" s="16" t="s">
        <v>83</v>
      </c>
      <c r="BK420" s="224">
        <f>ROUND(I420*H420,2)</f>
        <v>0</v>
      </c>
      <c r="BL420" s="16" t="s">
        <v>133</v>
      </c>
      <c r="BM420" s="223" t="s">
        <v>943</v>
      </c>
    </row>
    <row r="421" s="2" customFormat="1" ht="24.15" customHeight="1">
      <c r="A421" s="37"/>
      <c r="B421" s="38"/>
      <c r="C421" s="211" t="s">
        <v>944</v>
      </c>
      <c r="D421" s="211" t="s">
        <v>129</v>
      </c>
      <c r="E421" s="212" t="s">
        <v>945</v>
      </c>
      <c r="F421" s="213" t="s">
        <v>946</v>
      </c>
      <c r="G421" s="214" t="s">
        <v>327</v>
      </c>
      <c r="H421" s="215">
        <v>1</v>
      </c>
      <c r="I421" s="216"/>
      <c r="J421" s="217">
        <f>ROUND(I421*H421,2)</f>
        <v>0</v>
      </c>
      <c r="K421" s="213" t="s">
        <v>178</v>
      </c>
      <c r="L421" s="43"/>
      <c r="M421" s="225" t="s">
        <v>20</v>
      </c>
      <c r="N421" s="226" t="s">
        <v>46</v>
      </c>
      <c r="O421" s="83"/>
      <c r="P421" s="227">
        <f>O421*H421</f>
        <v>0</v>
      </c>
      <c r="Q421" s="227">
        <v>0</v>
      </c>
      <c r="R421" s="227">
        <f>Q421*H421</f>
        <v>0</v>
      </c>
      <c r="S421" s="227">
        <v>0.0022499999999999998</v>
      </c>
      <c r="T421" s="228">
        <f>S421*H421</f>
        <v>0.0022499999999999998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223" t="s">
        <v>133</v>
      </c>
      <c r="AT421" s="223" t="s">
        <v>129</v>
      </c>
      <c r="AU421" s="223" t="s">
        <v>85</v>
      </c>
      <c r="AY421" s="16" t="s">
        <v>126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6" t="s">
        <v>83</v>
      </c>
      <c r="BK421" s="224">
        <f>ROUND(I421*H421,2)</f>
        <v>0</v>
      </c>
      <c r="BL421" s="16" t="s">
        <v>133</v>
      </c>
      <c r="BM421" s="223" t="s">
        <v>947</v>
      </c>
    </row>
    <row r="422" s="2" customFormat="1">
      <c r="A422" s="37"/>
      <c r="B422" s="38"/>
      <c r="C422" s="39"/>
      <c r="D422" s="229" t="s">
        <v>181</v>
      </c>
      <c r="E422" s="39"/>
      <c r="F422" s="230" t="s">
        <v>948</v>
      </c>
      <c r="G422" s="39"/>
      <c r="H422" s="39"/>
      <c r="I422" s="231"/>
      <c r="J422" s="39"/>
      <c r="K422" s="39"/>
      <c r="L422" s="43"/>
      <c r="M422" s="232"/>
      <c r="N422" s="233"/>
      <c r="O422" s="83"/>
      <c r="P422" s="83"/>
      <c r="Q422" s="83"/>
      <c r="R422" s="83"/>
      <c r="S422" s="83"/>
      <c r="T422" s="84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16" t="s">
        <v>181</v>
      </c>
      <c r="AU422" s="16" t="s">
        <v>85</v>
      </c>
    </row>
    <row r="423" s="2" customFormat="1" ht="16.5" customHeight="1">
      <c r="A423" s="37"/>
      <c r="B423" s="38"/>
      <c r="C423" s="211" t="s">
        <v>949</v>
      </c>
      <c r="D423" s="211" t="s">
        <v>129</v>
      </c>
      <c r="E423" s="212" t="s">
        <v>950</v>
      </c>
      <c r="F423" s="213" t="s">
        <v>951</v>
      </c>
      <c r="G423" s="214" t="s">
        <v>327</v>
      </c>
      <c r="H423" s="215">
        <v>1</v>
      </c>
      <c r="I423" s="216"/>
      <c r="J423" s="217">
        <f>ROUND(I423*H423,2)</f>
        <v>0</v>
      </c>
      <c r="K423" s="213" t="s">
        <v>178</v>
      </c>
      <c r="L423" s="43"/>
      <c r="M423" s="225" t="s">
        <v>20</v>
      </c>
      <c r="N423" s="226" t="s">
        <v>46</v>
      </c>
      <c r="O423" s="83"/>
      <c r="P423" s="227">
        <f>O423*H423</f>
        <v>0</v>
      </c>
      <c r="Q423" s="227">
        <v>0</v>
      </c>
      <c r="R423" s="227">
        <f>Q423*H423</f>
        <v>0</v>
      </c>
      <c r="S423" s="227">
        <v>0.00762</v>
      </c>
      <c r="T423" s="228">
        <f>S423*H423</f>
        <v>0.00762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223" t="s">
        <v>133</v>
      </c>
      <c r="AT423" s="223" t="s">
        <v>129</v>
      </c>
      <c r="AU423" s="223" t="s">
        <v>85</v>
      </c>
      <c r="AY423" s="16" t="s">
        <v>126</v>
      </c>
      <c r="BE423" s="224">
        <f>IF(N423="základní",J423,0)</f>
        <v>0</v>
      </c>
      <c r="BF423" s="224">
        <f>IF(N423="snížená",J423,0)</f>
        <v>0</v>
      </c>
      <c r="BG423" s="224">
        <f>IF(N423="zákl. přenesená",J423,0)</f>
        <v>0</v>
      </c>
      <c r="BH423" s="224">
        <f>IF(N423="sníž. přenesená",J423,0)</f>
        <v>0</v>
      </c>
      <c r="BI423" s="224">
        <f>IF(N423="nulová",J423,0)</f>
        <v>0</v>
      </c>
      <c r="BJ423" s="16" t="s">
        <v>83</v>
      </c>
      <c r="BK423" s="224">
        <f>ROUND(I423*H423,2)</f>
        <v>0</v>
      </c>
      <c r="BL423" s="16" t="s">
        <v>133</v>
      </c>
      <c r="BM423" s="223" t="s">
        <v>952</v>
      </c>
    </row>
    <row r="424" s="2" customFormat="1">
      <c r="A424" s="37"/>
      <c r="B424" s="38"/>
      <c r="C424" s="39"/>
      <c r="D424" s="229" t="s">
        <v>181</v>
      </c>
      <c r="E424" s="39"/>
      <c r="F424" s="230" t="s">
        <v>953</v>
      </c>
      <c r="G424" s="39"/>
      <c r="H424" s="39"/>
      <c r="I424" s="231"/>
      <c r="J424" s="39"/>
      <c r="K424" s="39"/>
      <c r="L424" s="43"/>
      <c r="M424" s="232"/>
      <c r="N424" s="233"/>
      <c r="O424" s="83"/>
      <c r="P424" s="83"/>
      <c r="Q424" s="83"/>
      <c r="R424" s="83"/>
      <c r="S424" s="83"/>
      <c r="T424" s="84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T424" s="16" t="s">
        <v>181</v>
      </c>
      <c r="AU424" s="16" t="s">
        <v>85</v>
      </c>
    </row>
    <row r="425" s="2" customFormat="1" ht="24.15" customHeight="1">
      <c r="A425" s="37"/>
      <c r="B425" s="38"/>
      <c r="C425" s="211" t="s">
        <v>954</v>
      </c>
      <c r="D425" s="211" t="s">
        <v>129</v>
      </c>
      <c r="E425" s="212" t="s">
        <v>955</v>
      </c>
      <c r="F425" s="213" t="s">
        <v>956</v>
      </c>
      <c r="G425" s="214" t="s">
        <v>327</v>
      </c>
      <c r="H425" s="215">
        <v>1</v>
      </c>
      <c r="I425" s="216"/>
      <c r="J425" s="217">
        <f>ROUND(I425*H425,2)</f>
        <v>0</v>
      </c>
      <c r="K425" s="213" t="s">
        <v>178</v>
      </c>
      <c r="L425" s="43"/>
      <c r="M425" s="225" t="s">
        <v>20</v>
      </c>
      <c r="N425" s="226" t="s">
        <v>46</v>
      </c>
      <c r="O425" s="83"/>
      <c r="P425" s="227">
        <f>O425*H425</f>
        <v>0</v>
      </c>
      <c r="Q425" s="227">
        <v>0.00013999999999999999</v>
      </c>
      <c r="R425" s="227">
        <f>Q425*H425</f>
        <v>0.00013999999999999999</v>
      </c>
      <c r="S425" s="227">
        <v>0</v>
      </c>
      <c r="T425" s="228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223" t="s">
        <v>133</v>
      </c>
      <c r="AT425" s="223" t="s">
        <v>129</v>
      </c>
      <c r="AU425" s="223" t="s">
        <v>85</v>
      </c>
      <c r="AY425" s="16" t="s">
        <v>126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6" t="s">
        <v>83</v>
      </c>
      <c r="BK425" s="224">
        <f>ROUND(I425*H425,2)</f>
        <v>0</v>
      </c>
      <c r="BL425" s="16" t="s">
        <v>133</v>
      </c>
      <c r="BM425" s="223" t="s">
        <v>957</v>
      </c>
    </row>
    <row r="426" s="2" customFormat="1">
      <c r="A426" s="37"/>
      <c r="B426" s="38"/>
      <c r="C426" s="39"/>
      <c r="D426" s="229" t="s">
        <v>181</v>
      </c>
      <c r="E426" s="39"/>
      <c r="F426" s="230" t="s">
        <v>958</v>
      </c>
      <c r="G426" s="39"/>
      <c r="H426" s="39"/>
      <c r="I426" s="231"/>
      <c r="J426" s="39"/>
      <c r="K426" s="39"/>
      <c r="L426" s="43"/>
      <c r="M426" s="232"/>
      <c r="N426" s="233"/>
      <c r="O426" s="83"/>
      <c r="P426" s="83"/>
      <c r="Q426" s="83"/>
      <c r="R426" s="83"/>
      <c r="S426" s="83"/>
      <c r="T426" s="84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T426" s="16" t="s">
        <v>181</v>
      </c>
      <c r="AU426" s="16" t="s">
        <v>85</v>
      </c>
    </row>
    <row r="427" s="2" customFormat="1" ht="37.8" customHeight="1">
      <c r="A427" s="37"/>
      <c r="B427" s="38"/>
      <c r="C427" s="234" t="s">
        <v>959</v>
      </c>
      <c r="D427" s="234" t="s">
        <v>244</v>
      </c>
      <c r="E427" s="235" t="s">
        <v>960</v>
      </c>
      <c r="F427" s="236" t="s">
        <v>961</v>
      </c>
      <c r="G427" s="237" t="s">
        <v>327</v>
      </c>
      <c r="H427" s="238">
        <v>1</v>
      </c>
      <c r="I427" s="239"/>
      <c r="J427" s="240">
        <f>ROUND(I427*H427,2)</f>
        <v>0</v>
      </c>
      <c r="K427" s="236" t="s">
        <v>178</v>
      </c>
      <c r="L427" s="241"/>
      <c r="M427" s="242" t="s">
        <v>20</v>
      </c>
      <c r="N427" s="243" t="s">
        <v>46</v>
      </c>
      <c r="O427" s="83"/>
      <c r="P427" s="227">
        <f>O427*H427</f>
        <v>0</v>
      </c>
      <c r="Q427" s="227">
        <v>0.0053800000000000002</v>
      </c>
      <c r="R427" s="227">
        <f>Q427*H427</f>
        <v>0.0053800000000000002</v>
      </c>
      <c r="S427" s="227">
        <v>0</v>
      </c>
      <c r="T427" s="228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223" t="s">
        <v>335</v>
      </c>
      <c r="AT427" s="223" t="s">
        <v>244</v>
      </c>
      <c r="AU427" s="223" t="s">
        <v>85</v>
      </c>
      <c r="AY427" s="16" t="s">
        <v>126</v>
      </c>
      <c r="BE427" s="224">
        <f>IF(N427="základní",J427,0)</f>
        <v>0</v>
      </c>
      <c r="BF427" s="224">
        <f>IF(N427="snížená",J427,0)</f>
        <v>0</v>
      </c>
      <c r="BG427" s="224">
        <f>IF(N427="zákl. přenesená",J427,0)</f>
        <v>0</v>
      </c>
      <c r="BH427" s="224">
        <f>IF(N427="sníž. přenesená",J427,0)</f>
        <v>0</v>
      </c>
      <c r="BI427" s="224">
        <f>IF(N427="nulová",J427,0)</f>
        <v>0</v>
      </c>
      <c r="BJ427" s="16" t="s">
        <v>83</v>
      </c>
      <c r="BK427" s="224">
        <f>ROUND(I427*H427,2)</f>
        <v>0</v>
      </c>
      <c r="BL427" s="16" t="s">
        <v>133</v>
      </c>
      <c r="BM427" s="223" t="s">
        <v>962</v>
      </c>
    </row>
    <row r="428" s="2" customFormat="1" ht="24.15" customHeight="1">
      <c r="A428" s="37"/>
      <c r="B428" s="38"/>
      <c r="C428" s="211" t="s">
        <v>963</v>
      </c>
      <c r="D428" s="211" t="s">
        <v>129</v>
      </c>
      <c r="E428" s="212" t="s">
        <v>964</v>
      </c>
      <c r="F428" s="213" t="s">
        <v>965</v>
      </c>
      <c r="G428" s="214" t="s">
        <v>327</v>
      </c>
      <c r="H428" s="215">
        <v>5</v>
      </c>
      <c r="I428" s="216"/>
      <c r="J428" s="217">
        <f>ROUND(I428*H428,2)</f>
        <v>0</v>
      </c>
      <c r="K428" s="213" t="s">
        <v>178</v>
      </c>
      <c r="L428" s="43"/>
      <c r="M428" s="225" t="s">
        <v>20</v>
      </c>
      <c r="N428" s="226" t="s">
        <v>46</v>
      </c>
      <c r="O428" s="83"/>
      <c r="P428" s="227">
        <f>O428*H428</f>
        <v>0</v>
      </c>
      <c r="Q428" s="227">
        <v>0</v>
      </c>
      <c r="R428" s="227">
        <f>Q428*H428</f>
        <v>0</v>
      </c>
      <c r="S428" s="227">
        <v>0.00084999999999999995</v>
      </c>
      <c r="T428" s="228">
        <f>S428*H428</f>
        <v>0.0042499999999999994</v>
      </c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R428" s="223" t="s">
        <v>133</v>
      </c>
      <c r="AT428" s="223" t="s">
        <v>129</v>
      </c>
      <c r="AU428" s="223" t="s">
        <v>85</v>
      </c>
      <c r="AY428" s="16" t="s">
        <v>126</v>
      </c>
      <c r="BE428" s="224">
        <f>IF(N428="základní",J428,0)</f>
        <v>0</v>
      </c>
      <c r="BF428" s="224">
        <f>IF(N428="snížená",J428,0)</f>
        <v>0</v>
      </c>
      <c r="BG428" s="224">
        <f>IF(N428="zákl. přenesená",J428,0)</f>
        <v>0</v>
      </c>
      <c r="BH428" s="224">
        <f>IF(N428="sníž. přenesená",J428,0)</f>
        <v>0</v>
      </c>
      <c r="BI428" s="224">
        <f>IF(N428="nulová",J428,0)</f>
        <v>0</v>
      </c>
      <c r="BJ428" s="16" t="s">
        <v>83</v>
      </c>
      <c r="BK428" s="224">
        <f>ROUND(I428*H428,2)</f>
        <v>0</v>
      </c>
      <c r="BL428" s="16" t="s">
        <v>133</v>
      </c>
      <c r="BM428" s="223" t="s">
        <v>966</v>
      </c>
    </row>
    <row r="429" s="2" customFormat="1">
      <c r="A429" s="37"/>
      <c r="B429" s="38"/>
      <c r="C429" s="39"/>
      <c r="D429" s="229" t="s">
        <v>181</v>
      </c>
      <c r="E429" s="39"/>
      <c r="F429" s="230" t="s">
        <v>967</v>
      </c>
      <c r="G429" s="39"/>
      <c r="H429" s="39"/>
      <c r="I429" s="231"/>
      <c r="J429" s="39"/>
      <c r="K429" s="39"/>
      <c r="L429" s="43"/>
      <c r="M429" s="232"/>
      <c r="N429" s="233"/>
      <c r="O429" s="83"/>
      <c r="P429" s="83"/>
      <c r="Q429" s="83"/>
      <c r="R429" s="83"/>
      <c r="S429" s="83"/>
      <c r="T429" s="84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T429" s="16" t="s">
        <v>181</v>
      </c>
      <c r="AU429" s="16" t="s">
        <v>85</v>
      </c>
    </row>
    <row r="430" s="2" customFormat="1" ht="16.5" customHeight="1">
      <c r="A430" s="37"/>
      <c r="B430" s="38"/>
      <c r="C430" s="211" t="s">
        <v>968</v>
      </c>
      <c r="D430" s="211" t="s">
        <v>129</v>
      </c>
      <c r="E430" s="212" t="s">
        <v>969</v>
      </c>
      <c r="F430" s="213" t="s">
        <v>970</v>
      </c>
      <c r="G430" s="214" t="s">
        <v>327</v>
      </c>
      <c r="H430" s="215">
        <v>1</v>
      </c>
      <c r="I430" s="216"/>
      <c r="J430" s="217">
        <f>ROUND(I430*H430,2)</f>
        <v>0</v>
      </c>
      <c r="K430" s="213" t="s">
        <v>178</v>
      </c>
      <c r="L430" s="43"/>
      <c r="M430" s="225" t="s">
        <v>20</v>
      </c>
      <c r="N430" s="226" t="s">
        <v>46</v>
      </c>
      <c r="O430" s="83"/>
      <c r="P430" s="227">
        <f>O430*H430</f>
        <v>0</v>
      </c>
      <c r="Q430" s="227">
        <v>9.0000000000000006E-05</v>
      </c>
      <c r="R430" s="227">
        <f>Q430*H430</f>
        <v>9.0000000000000006E-05</v>
      </c>
      <c r="S430" s="227">
        <v>0</v>
      </c>
      <c r="T430" s="228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223" t="s">
        <v>133</v>
      </c>
      <c r="AT430" s="223" t="s">
        <v>129</v>
      </c>
      <c r="AU430" s="223" t="s">
        <v>85</v>
      </c>
      <c r="AY430" s="16" t="s">
        <v>126</v>
      </c>
      <c r="BE430" s="224">
        <f>IF(N430="základní",J430,0)</f>
        <v>0</v>
      </c>
      <c r="BF430" s="224">
        <f>IF(N430="snížená",J430,0)</f>
        <v>0</v>
      </c>
      <c r="BG430" s="224">
        <f>IF(N430="zákl. přenesená",J430,0)</f>
        <v>0</v>
      </c>
      <c r="BH430" s="224">
        <f>IF(N430="sníž. přenesená",J430,0)</f>
        <v>0</v>
      </c>
      <c r="BI430" s="224">
        <f>IF(N430="nulová",J430,0)</f>
        <v>0</v>
      </c>
      <c r="BJ430" s="16" t="s">
        <v>83</v>
      </c>
      <c r="BK430" s="224">
        <f>ROUND(I430*H430,2)</f>
        <v>0</v>
      </c>
      <c r="BL430" s="16" t="s">
        <v>133</v>
      </c>
      <c r="BM430" s="223" t="s">
        <v>971</v>
      </c>
    </row>
    <row r="431" s="2" customFormat="1">
      <c r="A431" s="37"/>
      <c r="B431" s="38"/>
      <c r="C431" s="39"/>
      <c r="D431" s="229" t="s">
        <v>181</v>
      </c>
      <c r="E431" s="39"/>
      <c r="F431" s="230" t="s">
        <v>972</v>
      </c>
      <c r="G431" s="39"/>
      <c r="H431" s="39"/>
      <c r="I431" s="231"/>
      <c r="J431" s="39"/>
      <c r="K431" s="39"/>
      <c r="L431" s="43"/>
      <c r="M431" s="232"/>
      <c r="N431" s="233"/>
      <c r="O431" s="83"/>
      <c r="P431" s="83"/>
      <c r="Q431" s="83"/>
      <c r="R431" s="83"/>
      <c r="S431" s="83"/>
      <c r="T431" s="84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16" t="s">
        <v>181</v>
      </c>
      <c r="AU431" s="16" t="s">
        <v>85</v>
      </c>
    </row>
    <row r="432" s="2" customFormat="1" ht="16.5" customHeight="1">
      <c r="A432" s="37"/>
      <c r="B432" s="38"/>
      <c r="C432" s="211" t="s">
        <v>973</v>
      </c>
      <c r="D432" s="211" t="s">
        <v>129</v>
      </c>
      <c r="E432" s="212" t="s">
        <v>974</v>
      </c>
      <c r="F432" s="213" t="s">
        <v>975</v>
      </c>
      <c r="G432" s="214" t="s">
        <v>327</v>
      </c>
      <c r="H432" s="215">
        <v>2</v>
      </c>
      <c r="I432" s="216"/>
      <c r="J432" s="217">
        <f>ROUND(I432*H432,2)</f>
        <v>0</v>
      </c>
      <c r="K432" s="213" t="s">
        <v>178</v>
      </c>
      <c r="L432" s="43"/>
      <c r="M432" s="225" t="s">
        <v>20</v>
      </c>
      <c r="N432" s="226" t="s">
        <v>46</v>
      </c>
      <c r="O432" s="83"/>
      <c r="P432" s="227">
        <f>O432*H432</f>
        <v>0</v>
      </c>
      <c r="Q432" s="227">
        <v>0.00031</v>
      </c>
      <c r="R432" s="227">
        <f>Q432*H432</f>
        <v>0.00062</v>
      </c>
      <c r="S432" s="227">
        <v>0</v>
      </c>
      <c r="T432" s="228">
        <f>S432*H432</f>
        <v>0</v>
      </c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R432" s="223" t="s">
        <v>133</v>
      </c>
      <c r="AT432" s="223" t="s">
        <v>129</v>
      </c>
      <c r="AU432" s="223" t="s">
        <v>85</v>
      </c>
      <c r="AY432" s="16" t="s">
        <v>126</v>
      </c>
      <c r="BE432" s="224">
        <f>IF(N432="základní",J432,0)</f>
        <v>0</v>
      </c>
      <c r="BF432" s="224">
        <f>IF(N432="snížená",J432,0)</f>
        <v>0</v>
      </c>
      <c r="BG432" s="224">
        <f>IF(N432="zákl. přenesená",J432,0)</f>
        <v>0</v>
      </c>
      <c r="BH432" s="224">
        <f>IF(N432="sníž. přenesená",J432,0)</f>
        <v>0</v>
      </c>
      <c r="BI432" s="224">
        <f>IF(N432="nulová",J432,0)</f>
        <v>0</v>
      </c>
      <c r="BJ432" s="16" t="s">
        <v>83</v>
      </c>
      <c r="BK432" s="224">
        <f>ROUND(I432*H432,2)</f>
        <v>0</v>
      </c>
      <c r="BL432" s="16" t="s">
        <v>133</v>
      </c>
      <c r="BM432" s="223" t="s">
        <v>976</v>
      </c>
    </row>
    <row r="433" s="2" customFormat="1">
      <c r="A433" s="37"/>
      <c r="B433" s="38"/>
      <c r="C433" s="39"/>
      <c r="D433" s="229" t="s">
        <v>181</v>
      </c>
      <c r="E433" s="39"/>
      <c r="F433" s="230" t="s">
        <v>977</v>
      </c>
      <c r="G433" s="39"/>
      <c r="H433" s="39"/>
      <c r="I433" s="231"/>
      <c r="J433" s="39"/>
      <c r="K433" s="39"/>
      <c r="L433" s="43"/>
      <c r="M433" s="232"/>
      <c r="N433" s="233"/>
      <c r="O433" s="83"/>
      <c r="P433" s="83"/>
      <c r="Q433" s="83"/>
      <c r="R433" s="83"/>
      <c r="S433" s="83"/>
      <c r="T433" s="84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T433" s="16" t="s">
        <v>181</v>
      </c>
      <c r="AU433" s="16" t="s">
        <v>85</v>
      </c>
    </row>
    <row r="434" s="2" customFormat="1" ht="49.05" customHeight="1">
      <c r="A434" s="37"/>
      <c r="B434" s="38"/>
      <c r="C434" s="211" t="s">
        <v>978</v>
      </c>
      <c r="D434" s="211" t="s">
        <v>129</v>
      </c>
      <c r="E434" s="212" t="s">
        <v>979</v>
      </c>
      <c r="F434" s="213" t="s">
        <v>980</v>
      </c>
      <c r="G434" s="214" t="s">
        <v>226</v>
      </c>
      <c r="H434" s="215">
        <v>0.26200000000000001</v>
      </c>
      <c r="I434" s="216"/>
      <c r="J434" s="217">
        <f>ROUND(I434*H434,2)</f>
        <v>0</v>
      </c>
      <c r="K434" s="213" t="s">
        <v>178</v>
      </c>
      <c r="L434" s="43"/>
      <c r="M434" s="225" t="s">
        <v>20</v>
      </c>
      <c r="N434" s="226" t="s">
        <v>46</v>
      </c>
      <c r="O434" s="83"/>
      <c r="P434" s="227">
        <f>O434*H434</f>
        <v>0</v>
      </c>
      <c r="Q434" s="227">
        <v>0</v>
      </c>
      <c r="R434" s="227">
        <f>Q434*H434</f>
        <v>0</v>
      </c>
      <c r="S434" s="227">
        <v>0</v>
      </c>
      <c r="T434" s="228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223" t="s">
        <v>133</v>
      </c>
      <c r="AT434" s="223" t="s">
        <v>129</v>
      </c>
      <c r="AU434" s="223" t="s">
        <v>85</v>
      </c>
      <c r="AY434" s="16" t="s">
        <v>126</v>
      </c>
      <c r="BE434" s="224">
        <f>IF(N434="základní",J434,0)</f>
        <v>0</v>
      </c>
      <c r="BF434" s="224">
        <f>IF(N434="snížená",J434,0)</f>
        <v>0</v>
      </c>
      <c r="BG434" s="224">
        <f>IF(N434="zákl. přenesená",J434,0)</f>
        <v>0</v>
      </c>
      <c r="BH434" s="224">
        <f>IF(N434="sníž. přenesená",J434,0)</f>
        <v>0</v>
      </c>
      <c r="BI434" s="224">
        <f>IF(N434="nulová",J434,0)</f>
        <v>0</v>
      </c>
      <c r="BJ434" s="16" t="s">
        <v>83</v>
      </c>
      <c r="BK434" s="224">
        <f>ROUND(I434*H434,2)</f>
        <v>0</v>
      </c>
      <c r="BL434" s="16" t="s">
        <v>133</v>
      </c>
      <c r="BM434" s="223" t="s">
        <v>981</v>
      </c>
    </row>
    <row r="435" s="2" customFormat="1">
      <c r="A435" s="37"/>
      <c r="B435" s="38"/>
      <c r="C435" s="39"/>
      <c r="D435" s="229" t="s">
        <v>181</v>
      </c>
      <c r="E435" s="39"/>
      <c r="F435" s="230" t="s">
        <v>982</v>
      </c>
      <c r="G435" s="39"/>
      <c r="H435" s="39"/>
      <c r="I435" s="231"/>
      <c r="J435" s="39"/>
      <c r="K435" s="39"/>
      <c r="L435" s="43"/>
      <c r="M435" s="232"/>
      <c r="N435" s="233"/>
      <c r="O435" s="83"/>
      <c r="P435" s="83"/>
      <c r="Q435" s="83"/>
      <c r="R435" s="83"/>
      <c r="S435" s="83"/>
      <c r="T435" s="84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T435" s="16" t="s">
        <v>181</v>
      </c>
      <c r="AU435" s="16" t="s">
        <v>85</v>
      </c>
    </row>
    <row r="436" s="12" customFormat="1" ht="22.8" customHeight="1">
      <c r="A436" s="12"/>
      <c r="B436" s="195"/>
      <c r="C436" s="196"/>
      <c r="D436" s="197" t="s">
        <v>74</v>
      </c>
      <c r="E436" s="209" t="s">
        <v>983</v>
      </c>
      <c r="F436" s="209" t="s">
        <v>984</v>
      </c>
      <c r="G436" s="196"/>
      <c r="H436" s="196"/>
      <c r="I436" s="199"/>
      <c r="J436" s="210">
        <f>BK436</f>
        <v>0</v>
      </c>
      <c r="K436" s="196"/>
      <c r="L436" s="201"/>
      <c r="M436" s="202"/>
      <c r="N436" s="203"/>
      <c r="O436" s="203"/>
      <c r="P436" s="204">
        <f>SUM(P437:P448)</f>
        <v>0</v>
      </c>
      <c r="Q436" s="203"/>
      <c r="R436" s="204">
        <f>SUM(R437:R448)</f>
        <v>0.038679999999999999</v>
      </c>
      <c r="S436" s="203"/>
      <c r="T436" s="205">
        <f>SUM(T437:T448)</f>
        <v>0</v>
      </c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R436" s="206" t="s">
        <v>85</v>
      </c>
      <c r="AT436" s="207" t="s">
        <v>74</v>
      </c>
      <c r="AU436" s="207" t="s">
        <v>83</v>
      </c>
      <c r="AY436" s="206" t="s">
        <v>126</v>
      </c>
      <c r="BK436" s="208">
        <f>SUM(BK437:BK448)</f>
        <v>0</v>
      </c>
    </row>
    <row r="437" s="2" customFormat="1" ht="37.8" customHeight="1">
      <c r="A437" s="37"/>
      <c r="B437" s="38"/>
      <c r="C437" s="211" t="s">
        <v>985</v>
      </c>
      <c r="D437" s="211" t="s">
        <v>129</v>
      </c>
      <c r="E437" s="212" t="s">
        <v>986</v>
      </c>
      <c r="F437" s="213" t="s">
        <v>987</v>
      </c>
      <c r="G437" s="214" t="s">
        <v>132</v>
      </c>
      <c r="H437" s="215">
        <v>4</v>
      </c>
      <c r="I437" s="216"/>
      <c r="J437" s="217">
        <f>ROUND(I437*H437,2)</f>
        <v>0</v>
      </c>
      <c r="K437" s="213" t="s">
        <v>178</v>
      </c>
      <c r="L437" s="43"/>
      <c r="M437" s="225" t="s">
        <v>20</v>
      </c>
      <c r="N437" s="226" t="s">
        <v>46</v>
      </c>
      <c r="O437" s="83"/>
      <c r="P437" s="227">
        <f>O437*H437</f>
        <v>0</v>
      </c>
      <c r="Q437" s="227">
        <v>0</v>
      </c>
      <c r="R437" s="227">
        <f>Q437*H437</f>
        <v>0</v>
      </c>
      <c r="S437" s="227">
        <v>0</v>
      </c>
      <c r="T437" s="228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223" t="s">
        <v>133</v>
      </c>
      <c r="AT437" s="223" t="s">
        <v>129</v>
      </c>
      <c r="AU437" s="223" t="s">
        <v>85</v>
      </c>
      <c r="AY437" s="16" t="s">
        <v>126</v>
      </c>
      <c r="BE437" s="224">
        <f>IF(N437="základní",J437,0)</f>
        <v>0</v>
      </c>
      <c r="BF437" s="224">
        <f>IF(N437="snížená",J437,0)</f>
        <v>0</v>
      </c>
      <c r="BG437" s="224">
        <f>IF(N437="zákl. přenesená",J437,0)</f>
        <v>0</v>
      </c>
      <c r="BH437" s="224">
        <f>IF(N437="sníž. přenesená",J437,0)</f>
        <v>0</v>
      </c>
      <c r="BI437" s="224">
        <f>IF(N437="nulová",J437,0)</f>
        <v>0</v>
      </c>
      <c r="BJ437" s="16" t="s">
        <v>83</v>
      </c>
      <c r="BK437" s="224">
        <f>ROUND(I437*H437,2)</f>
        <v>0</v>
      </c>
      <c r="BL437" s="16" t="s">
        <v>133</v>
      </c>
      <c r="BM437" s="223" t="s">
        <v>988</v>
      </c>
    </row>
    <row r="438" s="2" customFormat="1">
      <c r="A438" s="37"/>
      <c r="B438" s="38"/>
      <c r="C438" s="39"/>
      <c r="D438" s="229" t="s">
        <v>181</v>
      </c>
      <c r="E438" s="39"/>
      <c r="F438" s="230" t="s">
        <v>989</v>
      </c>
      <c r="G438" s="39"/>
      <c r="H438" s="39"/>
      <c r="I438" s="231"/>
      <c r="J438" s="39"/>
      <c r="K438" s="39"/>
      <c r="L438" s="43"/>
      <c r="M438" s="232"/>
      <c r="N438" s="233"/>
      <c r="O438" s="83"/>
      <c r="P438" s="83"/>
      <c r="Q438" s="83"/>
      <c r="R438" s="83"/>
      <c r="S438" s="83"/>
      <c r="T438" s="84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T438" s="16" t="s">
        <v>181</v>
      </c>
      <c r="AU438" s="16" t="s">
        <v>85</v>
      </c>
    </row>
    <row r="439" s="2" customFormat="1" ht="33" customHeight="1">
      <c r="A439" s="37"/>
      <c r="B439" s="38"/>
      <c r="C439" s="234" t="s">
        <v>990</v>
      </c>
      <c r="D439" s="234" t="s">
        <v>244</v>
      </c>
      <c r="E439" s="235" t="s">
        <v>991</v>
      </c>
      <c r="F439" s="236" t="s">
        <v>992</v>
      </c>
      <c r="G439" s="237" t="s">
        <v>327</v>
      </c>
      <c r="H439" s="238">
        <v>4</v>
      </c>
      <c r="I439" s="239"/>
      <c r="J439" s="240">
        <f>ROUND(I439*H439,2)</f>
        <v>0</v>
      </c>
      <c r="K439" s="236" t="s">
        <v>20</v>
      </c>
      <c r="L439" s="241"/>
      <c r="M439" s="242" t="s">
        <v>20</v>
      </c>
      <c r="N439" s="243" t="s">
        <v>46</v>
      </c>
      <c r="O439" s="83"/>
      <c r="P439" s="227">
        <f>O439*H439</f>
        <v>0</v>
      </c>
      <c r="Q439" s="227">
        <v>0.0086999999999999994</v>
      </c>
      <c r="R439" s="227">
        <f>Q439*H439</f>
        <v>0.034799999999999998</v>
      </c>
      <c r="S439" s="227">
        <v>0</v>
      </c>
      <c r="T439" s="228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223" t="s">
        <v>335</v>
      </c>
      <c r="AT439" s="223" t="s">
        <v>244</v>
      </c>
      <c r="AU439" s="223" t="s">
        <v>85</v>
      </c>
      <c r="AY439" s="16" t="s">
        <v>126</v>
      </c>
      <c r="BE439" s="224">
        <f>IF(N439="základní",J439,0)</f>
        <v>0</v>
      </c>
      <c r="BF439" s="224">
        <f>IF(N439="snížená",J439,0)</f>
        <v>0</v>
      </c>
      <c r="BG439" s="224">
        <f>IF(N439="zákl. přenesená",J439,0)</f>
        <v>0</v>
      </c>
      <c r="BH439" s="224">
        <f>IF(N439="sníž. přenesená",J439,0)</f>
        <v>0</v>
      </c>
      <c r="BI439" s="224">
        <f>IF(N439="nulová",J439,0)</f>
        <v>0</v>
      </c>
      <c r="BJ439" s="16" t="s">
        <v>83</v>
      </c>
      <c r="BK439" s="224">
        <f>ROUND(I439*H439,2)</f>
        <v>0</v>
      </c>
      <c r="BL439" s="16" t="s">
        <v>133</v>
      </c>
      <c r="BM439" s="223" t="s">
        <v>993</v>
      </c>
    </row>
    <row r="440" s="2" customFormat="1" ht="24.15" customHeight="1">
      <c r="A440" s="37"/>
      <c r="B440" s="38"/>
      <c r="C440" s="211" t="s">
        <v>994</v>
      </c>
      <c r="D440" s="211" t="s">
        <v>129</v>
      </c>
      <c r="E440" s="212" t="s">
        <v>995</v>
      </c>
      <c r="F440" s="213" t="s">
        <v>996</v>
      </c>
      <c r="G440" s="214" t="s">
        <v>132</v>
      </c>
      <c r="H440" s="215">
        <v>4</v>
      </c>
      <c r="I440" s="216"/>
      <c r="J440" s="217">
        <f>ROUND(I440*H440,2)</f>
        <v>0</v>
      </c>
      <c r="K440" s="213" t="s">
        <v>178</v>
      </c>
      <c r="L440" s="43"/>
      <c r="M440" s="225" t="s">
        <v>20</v>
      </c>
      <c r="N440" s="226" t="s">
        <v>46</v>
      </c>
      <c r="O440" s="83"/>
      <c r="P440" s="227">
        <f>O440*H440</f>
        <v>0</v>
      </c>
      <c r="Q440" s="227">
        <v>0.00014999999999999999</v>
      </c>
      <c r="R440" s="227">
        <f>Q440*H440</f>
        <v>0.00059999999999999995</v>
      </c>
      <c r="S440" s="227">
        <v>0</v>
      </c>
      <c r="T440" s="228">
        <f>S440*H440</f>
        <v>0</v>
      </c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R440" s="223" t="s">
        <v>133</v>
      </c>
      <c r="AT440" s="223" t="s">
        <v>129</v>
      </c>
      <c r="AU440" s="223" t="s">
        <v>85</v>
      </c>
      <c r="AY440" s="16" t="s">
        <v>126</v>
      </c>
      <c r="BE440" s="224">
        <f>IF(N440="základní",J440,0)</f>
        <v>0</v>
      </c>
      <c r="BF440" s="224">
        <f>IF(N440="snížená",J440,0)</f>
        <v>0</v>
      </c>
      <c r="BG440" s="224">
        <f>IF(N440="zákl. přenesená",J440,0)</f>
        <v>0</v>
      </c>
      <c r="BH440" s="224">
        <f>IF(N440="sníž. přenesená",J440,0)</f>
        <v>0</v>
      </c>
      <c r="BI440" s="224">
        <f>IF(N440="nulová",J440,0)</f>
        <v>0</v>
      </c>
      <c r="BJ440" s="16" t="s">
        <v>83</v>
      </c>
      <c r="BK440" s="224">
        <f>ROUND(I440*H440,2)</f>
        <v>0</v>
      </c>
      <c r="BL440" s="16" t="s">
        <v>133</v>
      </c>
      <c r="BM440" s="223" t="s">
        <v>997</v>
      </c>
    </row>
    <row r="441" s="2" customFormat="1">
      <c r="A441" s="37"/>
      <c r="B441" s="38"/>
      <c r="C441" s="39"/>
      <c r="D441" s="229" t="s">
        <v>181</v>
      </c>
      <c r="E441" s="39"/>
      <c r="F441" s="230" t="s">
        <v>998</v>
      </c>
      <c r="G441" s="39"/>
      <c r="H441" s="39"/>
      <c r="I441" s="231"/>
      <c r="J441" s="39"/>
      <c r="K441" s="39"/>
      <c r="L441" s="43"/>
      <c r="M441" s="232"/>
      <c r="N441" s="233"/>
      <c r="O441" s="83"/>
      <c r="P441" s="83"/>
      <c r="Q441" s="83"/>
      <c r="R441" s="83"/>
      <c r="S441" s="83"/>
      <c r="T441" s="84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T441" s="16" t="s">
        <v>181</v>
      </c>
      <c r="AU441" s="16" t="s">
        <v>85</v>
      </c>
    </row>
    <row r="442" s="2" customFormat="1" ht="24.15" customHeight="1">
      <c r="A442" s="37"/>
      <c r="B442" s="38"/>
      <c r="C442" s="211" t="s">
        <v>999</v>
      </c>
      <c r="D442" s="211" t="s">
        <v>129</v>
      </c>
      <c r="E442" s="212" t="s">
        <v>1000</v>
      </c>
      <c r="F442" s="213" t="s">
        <v>1001</v>
      </c>
      <c r="G442" s="214" t="s">
        <v>132</v>
      </c>
      <c r="H442" s="215">
        <v>4</v>
      </c>
      <c r="I442" s="216"/>
      <c r="J442" s="217">
        <f>ROUND(I442*H442,2)</f>
        <v>0</v>
      </c>
      <c r="K442" s="213" t="s">
        <v>178</v>
      </c>
      <c r="L442" s="43"/>
      <c r="M442" s="225" t="s">
        <v>20</v>
      </c>
      <c r="N442" s="226" t="s">
        <v>46</v>
      </c>
      <c r="O442" s="83"/>
      <c r="P442" s="227">
        <f>O442*H442</f>
        <v>0</v>
      </c>
      <c r="Q442" s="227">
        <v>0.00050000000000000001</v>
      </c>
      <c r="R442" s="227">
        <f>Q442*H442</f>
        <v>0.002</v>
      </c>
      <c r="S442" s="227">
        <v>0</v>
      </c>
      <c r="T442" s="228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223" t="s">
        <v>133</v>
      </c>
      <c r="AT442" s="223" t="s">
        <v>129</v>
      </c>
      <c r="AU442" s="223" t="s">
        <v>85</v>
      </c>
      <c r="AY442" s="16" t="s">
        <v>126</v>
      </c>
      <c r="BE442" s="224">
        <f>IF(N442="základní",J442,0)</f>
        <v>0</v>
      </c>
      <c r="BF442" s="224">
        <f>IF(N442="snížená",J442,0)</f>
        <v>0</v>
      </c>
      <c r="BG442" s="224">
        <f>IF(N442="zákl. přenesená",J442,0)</f>
        <v>0</v>
      </c>
      <c r="BH442" s="224">
        <f>IF(N442="sníž. přenesená",J442,0)</f>
        <v>0</v>
      </c>
      <c r="BI442" s="224">
        <f>IF(N442="nulová",J442,0)</f>
        <v>0</v>
      </c>
      <c r="BJ442" s="16" t="s">
        <v>83</v>
      </c>
      <c r="BK442" s="224">
        <f>ROUND(I442*H442,2)</f>
        <v>0</v>
      </c>
      <c r="BL442" s="16" t="s">
        <v>133</v>
      </c>
      <c r="BM442" s="223" t="s">
        <v>1002</v>
      </c>
    </row>
    <row r="443" s="2" customFormat="1">
      <c r="A443" s="37"/>
      <c r="B443" s="38"/>
      <c r="C443" s="39"/>
      <c r="D443" s="229" t="s">
        <v>181</v>
      </c>
      <c r="E443" s="39"/>
      <c r="F443" s="230" t="s">
        <v>1003</v>
      </c>
      <c r="G443" s="39"/>
      <c r="H443" s="39"/>
      <c r="I443" s="231"/>
      <c r="J443" s="39"/>
      <c r="K443" s="39"/>
      <c r="L443" s="43"/>
      <c r="M443" s="232"/>
      <c r="N443" s="233"/>
      <c r="O443" s="83"/>
      <c r="P443" s="83"/>
      <c r="Q443" s="83"/>
      <c r="R443" s="83"/>
      <c r="S443" s="83"/>
      <c r="T443" s="84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16" t="s">
        <v>181</v>
      </c>
      <c r="AU443" s="16" t="s">
        <v>85</v>
      </c>
    </row>
    <row r="444" s="2" customFormat="1" ht="24.15" customHeight="1">
      <c r="A444" s="37"/>
      <c r="B444" s="38"/>
      <c r="C444" s="211" t="s">
        <v>1004</v>
      </c>
      <c r="D444" s="211" t="s">
        <v>129</v>
      </c>
      <c r="E444" s="212" t="s">
        <v>1005</v>
      </c>
      <c r="F444" s="213" t="s">
        <v>1006</v>
      </c>
      <c r="G444" s="214" t="s">
        <v>132</v>
      </c>
      <c r="H444" s="215">
        <v>4</v>
      </c>
      <c r="I444" s="216"/>
      <c r="J444" s="217">
        <f>ROUND(I444*H444,2)</f>
        <v>0</v>
      </c>
      <c r="K444" s="213" t="s">
        <v>178</v>
      </c>
      <c r="L444" s="43"/>
      <c r="M444" s="225" t="s">
        <v>20</v>
      </c>
      <c r="N444" s="226" t="s">
        <v>46</v>
      </c>
      <c r="O444" s="83"/>
      <c r="P444" s="227">
        <f>O444*H444</f>
        <v>0</v>
      </c>
      <c r="Q444" s="227">
        <v>0</v>
      </c>
      <c r="R444" s="227">
        <f>Q444*H444</f>
        <v>0</v>
      </c>
      <c r="S444" s="227">
        <v>0</v>
      </c>
      <c r="T444" s="228">
        <f>S444*H444</f>
        <v>0</v>
      </c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R444" s="223" t="s">
        <v>133</v>
      </c>
      <c r="AT444" s="223" t="s">
        <v>129</v>
      </c>
      <c r="AU444" s="223" t="s">
        <v>85</v>
      </c>
      <c r="AY444" s="16" t="s">
        <v>126</v>
      </c>
      <c r="BE444" s="224">
        <f>IF(N444="základní",J444,0)</f>
        <v>0</v>
      </c>
      <c r="BF444" s="224">
        <f>IF(N444="snížená",J444,0)</f>
        <v>0</v>
      </c>
      <c r="BG444" s="224">
        <f>IF(N444="zákl. přenesená",J444,0)</f>
        <v>0</v>
      </c>
      <c r="BH444" s="224">
        <f>IF(N444="sníž. přenesená",J444,0)</f>
        <v>0</v>
      </c>
      <c r="BI444" s="224">
        <f>IF(N444="nulová",J444,0)</f>
        <v>0</v>
      </c>
      <c r="BJ444" s="16" t="s">
        <v>83</v>
      </c>
      <c r="BK444" s="224">
        <f>ROUND(I444*H444,2)</f>
        <v>0</v>
      </c>
      <c r="BL444" s="16" t="s">
        <v>133</v>
      </c>
      <c r="BM444" s="223" t="s">
        <v>1007</v>
      </c>
    </row>
    <row r="445" s="2" customFormat="1">
      <c r="A445" s="37"/>
      <c r="B445" s="38"/>
      <c r="C445" s="39"/>
      <c r="D445" s="229" t="s">
        <v>181</v>
      </c>
      <c r="E445" s="39"/>
      <c r="F445" s="230" t="s">
        <v>1008</v>
      </c>
      <c r="G445" s="39"/>
      <c r="H445" s="39"/>
      <c r="I445" s="231"/>
      <c r="J445" s="39"/>
      <c r="K445" s="39"/>
      <c r="L445" s="43"/>
      <c r="M445" s="232"/>
      <c r="N445" s="233"/>
      <c r="O445" s="83"/>
      <c r="P445" s="83"/>
      <c r="Q445" s="83"/>
      <c r="R445" s="83"/>
      <c r="S445" s="83"/>
      <c r="T445" s="84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T445" s="16" t="s">
        <v>181</v>
      </c>
      <c r="AU445" s="16" t="s">
        <v>85</v>
      </c>
    </row>
    <row r="446" s="2" customFormat="1" ht="16.5" customHeight="1">
      <c r="A446" s="37"/>
      <c r="B446" s="38"/>
      <c r="C446" s="234" t="s">
        <v>1009</v>
      </c>
      <c r="D446" s="234" t="s">
        <v>244</v>
      </c>
      <c r="E446" s="235" t="s">
        <v>1010</v>
      </c>
      <c r="F446" s="236" t="s">
        <v>1011</v>
      </c>
      <c r="G446" s="237" t="s">
        <v>327</v>
      </c>
      <c r="H446" s="238">
        <v>4</v>
      </c>
      <c r="I446" s="239"/>
      <c r="J446" s="240">
        <f>ROUND(I446*H446,2)</f>
        <v>0</v>
      </c>
      <c r="K446" s="236" t="s">
        <v>20</v>
      </c>
      <c r="L446" s="241"/>
      <c r="M446" s="242" t="s">
        <v>20</v>
      </c>
      <c r="N446" s="243" t="s">
        <v>46</v>
      </c>
      <c r="O446" s="83"/>
      <c r="P446" s="227">
        <f>O446*H446</f>
        <v>0</v>
      </c>
      <c r="Q446" s="227">
        <v>0.00032000000000000003</v>
      </c>
      <c r="R446" s="227">
        <f>Q446*H446</f>
        <v>0.0012800000000000001</v>
      </c>
      <c r="S446" s="227">
        <v>0</v>
      </c>
      <c r="T446" s="228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223" t="s">
        <v>335</v>
      </c>
      <c r="AT446" s="223" t="s">
        <v>244</v>
      </c>
      <c r="AU446" s="223" t="s">
        <v>85</v>
      </c>
      <c r="AY446" s="16" t="s">
        <v>126</v>
      </c>
      <c r="BE446" s="224">
        <f>IF(N446="základní",J446,0)</f>
        <v>0</v>
      </c>
      <c r="BF446" s="224">
        <f>IF(N446="snížená",J446,0)</f>
        <v>0</v>
      </c>
      <c r="BG446" s="224">
        <f>IF(N446="zákl. přenesená",J446,0)</f>
        <v>0</v>
      </c>
      <c r="BH446" s="224">
        <f>IF(N446="sníž. přenesená",J446,0)</f>
        <v>0</v>
      </c>
      <c r="BI446" s="224">
        <f>IF(N446="nulová",J446,0)</f>
        <v>0</v>
      </c>
      <c r="BJ446" s="16" t="s">
        <v>83</v>
      </c>
      <c r="BK446" s="224">
        <f>ROUND(I446*H446,2)</f>
        <v>0</v>
      </c>
      <c r="BL446" s="16" t="s">
        <v>133</v>
      </c>
      <c r="BM446" s="223" t="s">
        <v>1012</v>
      </c>
    </row>
    <row r="447" s="2" customFormat="1" ht="49.05" customHeight="1">
      <c r="A447" s="37"/>
      <c r="B447" s="38"/>
      <c r="C447" s="211" t="s">
        <v>1013</v>
      </c>
      <c r="D447" s="211" t="s">
        <v>129</v>
      </c>
      <c r="E447" s="212" t="s">
        <v>1014</v>
      </c>
      <c r="F447" s="213" t="s">
        <v>1015</v>
      </c>
      <c r="G447" s="214" t="s">
        <v>226</v>
      </c>
      <c r="H447" s="215">
        <v>0.039</v>
      </c>
      <c r="I447" s="216"/>
      <c r="J447" s="217">
        <f>ROUND(I447*H447,2)</f>
        <v>0</v>
      </c>
      <c r="K447" s="213" t="s">
        <v>178</v>
      </c>
      <c r="L447" s="43"/>
      <c r="M447" s="225" t="s">
        <v>20</v>
      </c>
      <c r="N447" s="226" t="s">
        <v>46</v>
      </c>
      <c r="O447" s="83"/>
      <c r="P447" s="227">
        <f>O447*H447</f>
        <v>0</v>
      </c>
      <c r="Q447" s="227">
        <v>0</v>
      </c>
      <c r="R447" s="227">
        <f>Q447*H447</f>
        <v>0</v>
      </c>
      <c r="S447" s="227">
        <v>0</v>
      </c>
      <c r="T447" s="228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223" t="s">
        <v>133</v>
      </c>
      <c r="AT447" s="223" t="s">
        <v>129</v>
      </c>
      <c r="AU447" s="223" t="s">
        <v>85</v>
      </c>
      <c r="AY447" s="16" t="s">
        <v>126</v>
      </c>
      <c r="BE447" s="224">
        <f>IF(N447="základní",J447,0)</f>
        <v>0</v>
      </c>
      <c r="BF447" s="224">
        <f>IF(N447="snížená",J447,0)</f>
        <v>0</v>
      </c>
      <c r="BG447" s="224">
        <f>IF(N447="zákl. přenesená",J447,0)</f>
        <v>0</v>
      </c>
      <c r="BH447" s="224">
        <f>IF(N447="sníž. přenesená",J447,0)</f>
        <v>0</v>
      </c>
      <c r="BI447" s="224">
        <f>IF(N447="nulová",J447,0)</f>
        <v>0</v>
      </c>
      <c r="BJ447" s="16" t="s">
        <v>83</v>
      </c>
      <c r="BK447" s="224">
        <f>ROUND(I447*H447,2)</f>
        <v>0</v>
      </c>
      <c r="BL447" s="16" t="s">
        <v>133</v>
      </c>
      <c r="BM447" s="223" t="s">
        <v>1016</v>
      </c>
    </row>
    <row r="448" s="2" customFormat="1">
      <c r="A448" s="37"/>
      <c r="B448" s="38"/>
      <c r="C448" s="39"/>
      <c r="D448" s="229" t="s">
        <v>181</v>
      </c>
      <c r="E448" s="39"/>
      <c r="F448" s="230" t="s">
        <v>1017</v>
      </c>
      <c r="G448" s="39"/>
      <c r="H448" s="39"/>
      <c r="I448" s="231"/>
      <c r="J448" s="39"/>
      <c r="K448" s="39"/>
      <c r="L448" s="43"/>
      <c r="M448" s="232"/>
      <c r="N448" s="233"/>
      <c r="O448" s="83"/>
      <c r="P448" s="83"/>
      <c r="Q448" s="83"/>
      <c r="R448" s="83"/>
      <c r="S448" s="83"/>
      <c r="T448" s="84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16" t="s">
        <v>181</v>
      </c>
      <c r="AU448" s="16" t="s">
        <v>85</v>
      </c>
    </row>
    <row r="449" s="12" customFormat="1" ht="22.8" customHeight="1">
      <c r="A449" s="12"/>
      <c r="B449" s="195"/>
      <c r="C449" s="196"/>
      <c r="D449" s="197" t="s">
        <v>74</v>
      </c>
      <c r="E449" s="209" t="s">
        <v>1018</v>
      </c>
      <c r="F449" s="209" t="s">
        <v>1019</v>
      </c>
      <c r="G449" s="196"/>
      <c r="H449" s="196"/>
      <c r="I449" s="199"/>
      <c r="J449" s="210">
        <f>BK449</f>
        <v>0</v>
      </c>
      <c r="K449" s="196"/>
      <c r="L449" s="201"/>
      <c r="M449" s="202"/>
      <c r="N449" s="203"/>
      <c r="O449" s="203"/>
      <c r="P449" s="204">
        <f>SUM(P450:P468)</f>
        <v>0</v>
      </c>
      <c r="Q449" s="203"/>
      <c r="R449" s="204">
        <f>SUM(R450:R468)</f>
        <v>0.0076044000000000007</v>
      </c>
      <c r="S449" s="203"/>
      <c r="T449" s="205">
        <f>SUM(T450:T468)</f>
        <v>0.0090948000000000001</v>
      </c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R449" s="206" t="s">
        <v>85</v>
      </c>
      <c r="AT449" s="207" t="s">
        <v>74</v>
      </c>
      <c r="AU449" s="207" t="s">
        <v>83</v>
      </c>
      <c r="AY449" s="206" t="s">
        <v>126</v>
      </c>
      <c r="BK449" s="208">
        <f>SUM(BK450:BK468)</f>
        <v>0</v>
      </c>
    </row>
    <row r="450" s="2" customFormat="1" ht="33" customHeight="1">
      <c r="A450" s="37"/>
      <c r="B450" s="38"/>
      <c r="C450" s="211" t="s">
        <v>1020</v>
      </c>
      <c r="D450" s="211" t="s">
        <v>129</v>
      </c>
      <c r="E450" s="212" t="s">
        <v>1021</v>
      </c>
      <c r="F450" s="213" t="s">
        <v>1022</v>
      </c>
      <c r="G450" s="214" t="s">
        <v>190</v>
      </c>
      <c r="H450" s="215">
        <v>3.2799999999999998</v>
      </c>
      <c r="I450" s="216"/>
      <c r="J450" s="217">
        <f>ROUND(I450*H450,2)</f>
        <v>0</v>
      </c>
      <c r="K450" s="213" t="s">
        <v>178</v>
      </c>
      <c r="L450" s="43"/>
      <c r="M450" s="225" t="s">
        <v>20</v>
      </c>
      <c r="N450" s="226" t="s">
        <v>46</v>
      </c>
      <c r="O450" s="83"/>
      <c r="P450" s="227">
        <f>O450*H450</f>
        <v>0</v>
      </c>
      <c r="Q450" s="227">
        <v>0.00036999999999999999</v>
      </c>
      <c r="R450" s="227">
        <f>Q450*H450</f>
        <v>0.0012136</v>
      </c>
      <c r="S450" s="227">
        <v>0</v>
      </c>
      <c r="T450" s="228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223" t="s">
        <v>133</v>
      </c>
      <c r="AT450" s="223" t="s">
        <v>129</v>
      </c>
      <c r="AU450" s="223" t="s">
        <v>85</v>
      </c>
      <c r="AY450" s="16" t="s">
        <v>126</v>
      </c>
      <c r="BE450" s="224">
        <f>IF(N450="základní",J450,0)</f>
        <v>0</v>
      </c>
      <c r="BF450" s="224">
        <f>IF(N450="snížená",J450,0)</f>
        <v>0</v>
      </c>
      <c r="BG450" s="224">
        <f>IF(N450="zákl. přenesená",J450,0)</f>
        <v>0</v>
      </c>
      <c r="BH450" s="224">
        <f>IF(N450="sníž. přenesená",J450,0)</f>
        <v>0</v>
      </c>
      <c r="BI450" s="224">
        <f>IF(N450="nulová",J450,0)</f>
        <v>0</v>
      </c>
      <c r="BJ450" s="16" t="s">
        <v>83</v>
      </c>
      <c r="BK450" s="224">
        <f>ROUND(I450*H450,2)</f>
        <v>0</v>
      </c>
      <c r="BL450" s="16" t="s">
        <v>133</v>
      </c>
      <c r="BM450" s="223" t="s">
        <v>1023</v>
      </c>
    </row>
    <row r="451" s="2" customFormat="1">
      <c r="A451" s="37"/>
      <c r="B451" s="38"/>
      <c r="C451" s="39"/>
      <c r="D451" s="229" t="s">
        <v>181</v>
      </c>
      <c r="E451" s="39"/>
      <c r="F451" s="230" t="s">
        <v>1024</v>
      </c>
      <c r="G451" s="39"/>
      <c r="H451" s="39"/>
      <c r="I451" s="231"/>
      <c r="J451" s="39"/>
      <c r="K451" s="39"/>
      <c r="L451" s="43"/>
      <c r="M451" s="232"/>
      <c r="N451" s="233"/>
      <c r="O451" s="83"/>
      <c r="P451" s="83"/>
      <c r="Q451" s="83"/>
      <c r="R451" s="83"/>
      <c r="S451" s="83"/>
      <c r="T451" s="84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16" t="s">
        <v>181</v>
      </c>
      <c r="AU451" s="16" t="s">
        <v>85</v>
      </c>
    </row>
    <row r="452" s="2" customFormat="1" ht="33" customHeight="1">
      <c r="A452" s="37"/>
      <c r="B452" s="38"/>
      <c r="C452" s="211" t="s">
        <v>1025</v>
      </c>
      <c r="D452" s="211" t="s">
        <v>129</v>
      </c>
      <c r="E452" s="212" t="s">
        <v>1026</v>
      </c>
      <c r="F452" s="213" t="s">
        <v>1027</v>
      </c>
      <c r="G452" s="214" t="s">
        <v>190</v>
      </c>
      <c r="H452" s="215">
        <v>5.2999999999999998</v>
      </c>
      <c r="I452" s="216"/>
      <c r="J452" s="217">
        <f>ROUND(I452*H452,2)</f>
        <v>0</v>
      </c>
      <c r="K452" s="213" t="s">
        <v>178</v>
      </c>
      <c r="L452" s="43"/>
      <c r="M452" s="225" t="s">
        <v>20</v>
      </c>
      <c r="N452" s="226" t="s">
        <v>46</v>
      </c>
      <c r="O452" s="83"/>
      <c r="P452" s="227">
        <f>O452*H452</f>
        <v>0</v>
      </c>
      <c r="Q452" s="227">
        <v>0.00055000000000000003</v>
      </c>
      <c r="R452" s="227">
        <f>Q452*H452</f>
        <v>0.0029150000000000001</v>
      </c>
      <c r="S452" s="227">
        <v>0</v>
      </c>
      <c r="T452" s="228">
        <f>S452*H452</f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223" t="s">
        <v>133</v>
      </c>
      <c r="AT452" s="223" t="s">
        <v>129</v>
      </c>
      <c r="AU452" s="223" t="s">
        <v>85</v>
      </c>
      <c r="AY452" s="16" t="s">
        <v>126</v>
      </c>
      <c r="BE452" s="224">
        <f>IF(N452="základní",J452,0)</f>
        <v>0</v>
      </c>
      <c r="BF452" s="224">
        <f>IF(N452="snížená",J452,0)</f>
        <v>0</v>
      </c>
      <c r="BG452" s="224">
        <f>IF(N452="zákl. přenesená",J452,0)</f>
        <v>0</v>
      </c>
      <c r="BH452" s="224">
        <f>IF(N452="sníž. přenesená",J452,0)</f>
        <v>0</v>
      </c>
      <c r="BI452" s="224">
        <f>IF(N452="nulová",J452,0)</f>
        <v>0</v>
      </c>
      <c r="BJ452" s="16" t="s">
        <v>83</v>
      </c>
      <c r="BK452" s="224">
        <f>ROUND(I452*H452,2)</f>
        <v>0</v>
      </c>
      <c r="BL452" s="16" t="s">
        <v>133</v>
      </c>
      <c r="BM452" s="223" t="s">
        <v>1028</v>
      </c>
    </row>
    <row r="453" s="2" customFormat="1">
      <c r="A453" s="37"/>
      <c r="B453" s="38"/>
      <c r="C453" s="39"/>
      <c r="D453" s="229" t="s">
        <v>181</v>
      </c>
      <c r="E453" s="39"/>
      <c r="F453" s="230" t="s">
        <v>1029</v>
      </c>
      <c r="G453" s="39"/>
      <c r="H453" s="39"/>
      <c r="I453" s="231"/>
      <c r="J453" s="39"/>
      <c r="K453" s="39"/>
      <c r="L453" s="43"/>
      <c r="M453" s="232"/>
      <c r="N453" s="233"/>
      <c r="O453" s="83"/>
      <c r="P453" s="83"/>
      <c r="Q453" s="83"/>
      <c r="R453" s="83"/>
      <c r="S453" s="83"/>
      <c r="T453" s="84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T453" s="16" t="s">
        <v>181</v>
      </c>
      <c r="AU453" s="16" t="s">
        <v>85</v>
      </c>
    </row>
    <row r="454" s="2" customFormat="1" ht="24.15" customHeight="1">
      <c r="A454" s="37"/>
      <c r="B454" s="38"/>
      <c r="C454" s="211" t="s">
        <v>1030</v>
      </c>
      <c r="D454" s="211" t="s">
        <v>129</v>
      </c>
      <c r="E454" s="212" t="s">
        <v>1031</v>
      </c>
      <c r="F454" s="213" t="s">
        <v>1032</v>
      </c>
      <c r="G454" s="214" t="s">
        <v>327</v>
      </c>
      <c r="H454" s="215">
        <v>4</v>
      </c>
      <c r="I454" s="216"/>
      <c r="J454" s="217">
        <f>ROUND(I454*H454,2)</f>
        <v>0</v>
      </c>
      <c r="K454" s="213" t="s">
        <v>178</v>
      </c>
      <c r="L454" s="43"/>
      <c r="M454" s="225" t="s">
        <v>20</v>
      </c>
      <c r="N454" s="226" t="s">
        <v>46</v>
      </c>
      <c r="O454" s="83"/>
      <c r="P454" s="227">
        <f>O454*H454</f>
        <v>0</v>
      </c>
      <c r="Q454" s="227">
        <v>2.0000000000000002E-05</v>
      </c>
      <c r="R454" s="227">
        <f>Q454*H454</f>
        <v>8.0000000000000007E-05</v>
      </c>
      <c r="S454" s="227">
        <v>0</v>
      </c>
      <c r="T454" s="228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223" t="s">
        <v>133</v>
      </c>
      <c r="AT454" s="223" t="s">
        <v>129</v>
      </c>
      <c r="AU454" s="223" t="s">
        <v>85</v>
      </c>
      <c r="AY454" s="16" t="s">
        <v>126</v>
      </c>
      <c r="BE454" s="224">
        <f>IF(N454="základní",J454,0)</f>
        <v>0</v>
      </c>
      <c r="BF454" s="224">
        <f>IF(N454="snížená",J454,0)</f>
        <v>0</v>
      </c>
      <c r="BG454" s="224">
        <f>IF(N454="zákl. přenesená",J454,0)</f>
        <v>0</v>
      </c>
      <c r="BH454" s="224">
        <f>IF(N454="sníž. přenesená",J454,0)</f>
        <v>0</v>
      </c>
      <c r="BI454" s="224">
        <f>IF(N454="nulová",J454,0)</f>
        <v>0</v>
      </c>
      <c r="BJ454" s="16" t="s">
        <v>83</v>
      </c>
      <c r="BK454" s="224">
        <f>ROUND(I454*H454,2)</f>
        <v>0</v>
      </c>
      <c r="BL454" s="16" t="s">
        <v>133</v>
      </c>
      <c r="BM454" s="223" t="s">
        <v>1033</v>
      </c>
    </row>
    <row r="455" s="2" customFormat="1">
      <c r="A455" s="37"/>
      <c r="B455" s="38"/>
      <c r="C455" s="39"/>
      <c r="D455" s="229" t="s">
        <v>181</v>
      </c>
      <c r="E455" s="39"/>
      <c r="F455" s="230" t="s">
        <v>1034</v>
      </c>
      <c r="G455" s="39"/>
      <c r="H455" s="39"/>
      <c r="I455" s="231"/>
      <c r="J455" s="39"/>
      <c r="K455" s="39"/>
      <c r="L455" s="43"/>
      <c r="M455" s="232"/>
      <c r="N455" s="233"/>
      <c r="O455" s="83"/>
      <c r="P455" s="83"/>
      <c r="Q455" s="83"/>
      <c r="R455" s="83"/>
      <c r="S455" s="83"/>
      <c r="T455" s="84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T455" s="16" t="s">
        <v>181</v>
      </c>
      <c r="AU455" s="16" t="s">
        <v>85</v>
      </c>
    </row>
    <row r="456" s="2" customFormat="1" ht="21.75" customHeight="1">
      <c r="A456" s="37"/>
      <c r="B456" s="38"/>
      <c r="C456" s="211" t="s">
        <v>1035</v>
      </c>
      <c r="D456" s="211" t="s">
        <v>129</v>
      </c>
      <c r="E456" s="212" t="s">
        <v>1036</v>
      </c>
      <c r="F456" s="213" t="s">
        <v>1037</v>
      </c>
      <c r="G456" s="214" t="s">
        <v>190</v>
      </c>
      <c r="H456" s="215">
        <v>8.5800000000000001</v>
      </c>
      <c r="I456" s="216"/>
      <c r="J456" s="217">
        <f>ROUND(I456*H456,2)</f>
        <v>0</v>
      </c>
      <c r="K456" s="213" t="s">
        <v>178</v>
      </c>
      <c r="L456" s="43"/>
      <c r="M456" s="225" t="s">
        <v>20</v>
      </c>
      <c r="N456" s="226" t="s">
        <v>46</v>
      </c>
      <c r="O456" s="83"/>
      <c r="P456" s="227">
        <f>O456*H456</f>
        <v>0</v>
      </c>
      <c r="Q456" s="227">
        <v>3.0000000000000001E-05</v>
      </c>
      <c r="R456" s="227">
        <f>Q456*H456</f>
        <v>0.00025740000000000002</v>
      </c>
      <c r="S456" s="227">
        <v>0.00106</v>
      </c>
      <c r="T456" s="228">
        <f>S456*H456</f>
        <v>0.0090948000000000001</v>
      </c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R456" s="223" t="s">
        <v>133</v>
      </c>
      <c r="AT456" s="223" t="s">
        <v>129</v>
      </c>
      <c r="AU456" s="223" t="s">
        <v>85</v>
      </c>
      <c r="AY456" s="16" t="s">
        <v>126</v>
      </c>
      <c r="BE456" s="224">
        <f>IF(N456="základní",J456,0)</f>
        <v>0</v>
      </c>
      <c r="BF456" s="224">
        <f>IF(N456="snížená",J456,0)</f>
        <v>0</v>
      </c>
      <c r="BG456" s="224">
        <f>IF(N456="zákl. přenesená",J456,0)</f>
        <v>0</v>
      </c>
      <c r="BH456" s="224">
        <f>IF(N456="sníž. přenesená",J456,0)</f>
        <v>0</v>
      </c>
      <c r="BI456" s="224">
        <f>IF(N456="nulová",J456,0)</f>
        <v>0</v>
      </c>
      <c r="BJ456" s="16" t="s">
        <v>83</v>
      </c>
      <c r="BK456" s="224">
        <f>ROUND(I456*H456,2)</f>
        <v>0</v>
      </c>
      <c r="BL456" s="16" t="s">
        <v>133</v>
      </c>
      <c r="BM456" s="223" t="s">
        <v>1038</v>
      </c>
    </row>
    <row r="457" s="2" customFormat="1">
      <c r="A457" s="37"/>
      <c r="B457" s="38"/>
      <c r="C457" s="39"/>
      <c r="D457" s="229" t="s">
        <v>181</v>
      </c>
      <c r="E457" s="39"/>
      <c r="F457" s="230" t="s">
        <v>1039</v>
      </c>
      <c r="G457" s="39"/>
      <c r="H457" s="39"/>
      <c r="I457" s="231"/>
      <c r="J457" s="39"/>
      <c r="K457" s="39"/>
      <c r="L457" s="43"/>
      <c r="M457" s="232"/>
      <c r="N457" s="233"/>
      <c r="O457" s="83"/>
      <c r="P457" s="83"/>
      <c r="Q457" s="83"/>
      <c r="R457" s="83"/>
      <c r="S457" s="83"/>
      <c r="T457" s="84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T457" s="16" t="s">
        <v>181</v>
      </c>
      <c r="AU457" s="16" t="s">
        <v>85</v>
      </c>
    </row>
    <row r="458" s="2" customFormat="1" ht="24.15" customHeight="1">
      <c r="A458" s="37"/>
      <c r="B458" s="38"/>
      <c r="C458" s="211" t="s">
        <v>1040</v>
      </c>
      <c r="D458" s="211" t="s">
        <v>129</v>
      </c>
      <c r="E458" s="212" t="s">
        <v>1041</v>
      </c>
      <c r="F458" s="213" t="s">
        <v>1042</v>
      </c>
      <c r="G458" s="214" t="s">
        <v>190</v>
      </c>
      <c r="H458" s="215">
        <v>8.5800000000000001</v>
      </c>
      <c r="I458" s="216"/>
      <c r="J458" s="217">
        <f>ROUND(I458*H458,2)</f>
        <v>0</v>
      </c>
      <c r="K458" s="213" t="s">
        <v>178</v>
      </c>
      <c r="L458" s="43"/>
      <c r="M458" s="225" t="s">
        <v>20</v>
      </c>
      <c r="N458" s="226" t="s">
        <v>46</v>
      </c>
      <c r="O458" s="83"/>
      <c r="P458" s="227">
        <f>O458*H458</f>
        <v>0</v>
      </c>
      <c r="Q458" s="227">
        <v>0</v>
      </c>
      <c r="R458" s="227">
        <f>Q458*H458</f>
        <v>0</v>
      </c>
      <c r="S458" s="227">
        <v>0</v>
      </c>
      <c r="T458" s="228">
        <f>S458*H458</f>
        <v>0</v>
      </c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R458" s="223" t="s">
        <v>133</v>
      </c>
      <c r="AT458" s="223" t="s">
        <v>129</v>
      </c>
      <c r="AU458" s="223" t="s">
        <v>85</v>
      </c>
      <c r="AY458" s="16" t="s">
        <v>126</v>
      </c>
      <c r="BE458" s="224">
        <f>IF(N458="základní",J458,0)</f>
        <v>0</v>
      </c>
      <c r="BF458" s="224">
        <f>IF(N458="snížená",J458,0)</f>
        <v>0</v>
      </c>
      <c r="BG458" s="224">
        <f>IF(N458="zákl. přenesená",J458,0)</f>
        <v>0</v>
      </c>
      <c r="BH458" s="224">
        <f>IF(N458="sníž. přenesená",J458,0)</f>
        <v>0</v>
      </c>
      <c r="BI458" s="224">
        <f>IF(N458="nulová",J458,0)</f>
        <v>0</v>
      </c>
      <c r="BJ458" s="16" t="s">
        <v>83</v>
      </c>
      <c r="BK458" s="224">
        <f>ROUND(I458*H458,2)</f>
        <v>0</v>
      </c>
      <c r="BL458" s="16" t="s">
        <v>133</v>
      </c>
      <c r="BM458" s="223" t="s">
        <v>1043</v>
      </c>
    </row>
    <row r="459" s="2" customFormat="1">
      <c r="A459" s="37"/>
      <c r="B459" s="38"/>
      <c r="C459" s="39"/>
      <c r="D459" s="229" t="s">
        <v>181</v>
      </c>
      <c r="E459" s="39"/>
      <c r="F459" s="230" t="s">
        <v>1044</v>
      </c>
      <c r="G459" s="39"/>
      <c r="H459" s="39"/>
      <c r="I459" s="231"/>
      <c r="J459" s="39"/>
      <c r="K459" s="39"/>
      <c r="L459" s="43"/>
      <c r="M459" s="232"/>
      <c r="N459" s="233"/>
      <c r="O459" s="83"/>
      <c r="P459" s="83"/>
      <c r="Q459" s="83"/>
      <c r="R459" s="83"/>
      <c r="S459" s="83"/>
      <c r="T459" s="84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T459" s="16" t="s">
        <v>181</v>
      </c>
      <c r="AU459" s="16" t="s">
        <v>85</v>
      </c>
    </row>
    <row r="460" s="2" customFormat="1" ht="16.5" customHeight="1">
      <c r="A460" s="37"/>
      <c r="B460" s="38"/>
      <c r="C460" s="211" t="s">
        <v>1045</v>
      </c>
      <c r="D460" s="211" t="s">
        <v>129</v>
      </c>
      <c r="E460" s="212" t="s">
        <v>1046</v>
      </c>
      <c r="F460" s="213" t="s">
        <v>1047</v>
      </c>
      <c r="G460" s="214" t="s">
        <v>132</v>
      </c>
      <c r="H460" s="215">
        <v>1</v>
      </c>
      <c r="I460" s="216"/>
      <c r="J460" s="217">
        <f>ROUND(I460*H460,2)</f>
        <v>0</v>
      </c>
      <c r="K460" s="213" t="s">
        <v>20</v>
      </c>
      <c r="L460" s="43"/>
      <c r="M460" s="225" t="s">
        <v>20</v>
      </c>
      <c r="N460" s="226" t="s">
        <v>46</v>
      </c>
      <c r="O460" s="83"/>
      <c r="P460" s="227">
        <f>O460*H460</f>
        <v>0</v>
      </c>
      <c r="Q460" s="227">
        <v>0</v>
      </c>
      <c r="R460" s="227">
        <f>Q460*H460</f>
        <v>0</v>
      </c>
      <c r="S460" s="227">
        <v>0</v>
      </c>
      <c r="T460" s="228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223" t="s">
        <v>133</v>
      </c>
      <c r="AT460" s="223" t="s">
        <v>129</v>
      </c>
      <c r="AU460" s="223" t="s">
        <v>85</v>
      </c>
      <c r="AY460" s="16" t="s">
        <v>126</v>
      </c>
      <c r="BE460" s="224">
        <f>IF(N460="základní",J460,0)</f>
        <v>0</v>
      </c>
      <c r="BF460" s="224">
        <f>IF(N460="snížená",J460,0)</f>
        <v>0</v>
      </c>
      <c r="BG460" s="224">
        <f>IF(N460="zákl. přenesená",J460,0)</f>
        <v>0</v>
      </c>
      <c r="BH460" s="224">
        <f>IF(N460="sníž. přenesená",J460,0)</f>
        <v>0</v>
      </c>
      <c r="BI460" s="224">
        <f>IF(N460="nulová",J460,0)</f>
        <v>0</v>
      </c>
      <c r="BJ460" s="16" t="s">
        <v>83</v>
      </c>
      <c r="BK460" s="224">
        <f>ROUND(I460*H460,2)</f>
        <v>0</v>
      </c>
      <c r="BL460" s="16" t="s">
        <v>133</v>
      </c>
      <c r="BM460" s="223" t="s">
        <v>1048</v>
      </c>
    </row>
    <row r="461" s="2" customFormat="1" ht="33" customHeight="1">
      <c r="A461" s="37"/>
      <c r="B461" s="38"/>
      <c r="C461" s="211" t="s">
        <v>1049</v>
      </c>
      <c r="D461" s="211" t="s">
        <v>129</v>
      </c>
      <c r="E461" s="212" t="s">
        <v>1050</v>
      </c>
      <c r="F461" s="213" t="s">
        <v>1051</v>
      </c>
      <c r="G461" s="214" t="s">
        <v>327</v>
      </c>
      <c r="H461" s="215">
        <v>2</v>
      </c>
      <c r="I461" s="216"/>
      <c r="J461" s="217">
        <f>ROUND(I461*H461,2)</f>
        <v>0</v>
      </c>
      <c r="K461" s="213" t="s">
        <v>178</v>
      </c>
      <c r="L461" s="43"/>
      <c r="M461" s="225" t="s">
        <v>20</v>
      </c>
      <c r="N461" s="226" t="s">
        <v>46</v>
      </c>
      <c r="O461" s="83"/>
      <c r="P461" s="227">
        <f>O461*H461</f>
        <v>0</v>
      </c>
      <c r="Q461" s="227">
        <v>0.00011</v>
      </c>
      <c r="R461" s="227">
        <f>Q461*H461</f>
        <v>0.00022000000000000001</v>
      </c>
      <c r="S461" s="227">
        <v>0</v>
      </c>
      <c r="T461" s="228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223" t="s">
        <v>133</v>
      </c>
      <c r="AT461" s="223" t="s">
        <v>129</v>
      </c>
      <c r="AU461" s="223" t="s">
        <v>85</v>
      </c>
      <c r="AY461" s="16" t="s">
        <v>126</v>
      </c>
      <c r="BE461" s="224">
        <f>IF(N461="základní",J461,0)</f>
        <v>0</v>
      </c>
      <c r="BF461" s="224">
        <f>IF(N461="snížená",J461,0)</f>
        <v>0</v>
      </c>
      <c r="BG461" s="224">
        <f>IF(N461="zákl. přenesená",J461,0)</f>
        <v>0</v>
      </c>
      <c r="BH461" s="224">
        <f>IF(N461="sníž. přenesená",J461,0)</f>
        <v>0</v>
      </c>
      <c r="BI461" s="224">
        <f>IF(N461="nulová",J461,0)</f>
        <v>0</v>
      </c>
      <c r="BJ461" s="16" t="s">
        <v>83</v>
      </c>
      <c r="BK461" s="224">
        <f>ROUND(I461*H461,2)</f>
        <v>0</v>
      </c>
      <c r="BL461" s="16" t="s">
        <v>133</v>
      </c>
      <c r="BM461" s="223" t="s">
        <v>1052</v>
      </c>
    </row>
    <row r="462" s="2" customFormat="1">
      <c r="A462" s="37"/>
      <c r="B462" s="38"/>
      <c r="C462" s="39"/>
      <c r="D462" s="229" t="s">
        <v>181</v>
      </c>
      <c r="E462" s="39"/>
      <c r="F462" s="230" t="s">
        <v>1053</v>
      </c>
      <c r="G462" s="39"/>
      <c r="H462" s="39"/>
      <c r="I462" s="231"/>
      <c r="J462" s="39"/>
      <c r="K462" s="39"/>
      <c r="L462" s="43"/>
      <c r="M462" s="232"/>
      <c r="N462" s="233"/>
      <c r="O462" s="83"/>
      <c r="P462" s="83"/>
      <c r="Q462" s="83"/>
      <c r="R462" s="83"/>
      <c r="S462" s="83"/>
      <c r="T462" s="84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T462" s="16" t="s">
        <v>181</v>
      </c>
      <c r="AU462" s="16" t="s">
        <v>85</v>
      </c>
    </row>
    <row r="463" s="2" customFormat="1" ht="55.5" customHeight="1">
      <c r="A463" s="37"/>
      <c r="B463" s="38"/>
      <c r="C463" s="211" t="s">
        <v>1054</v>
      </c>
      <c r="D463" s="211" t="s">
        <v>129</v>
      </c>
      <c r="E463" s="212" t="s">
        <v>1055</v>
      </c>
      <c r="F463" s="213" t="s">
        <v>689</v>
      </c>
      <c r="G463" s="214" t="s">
        <v>190</v>
      </c>
      <c r="H463" s="215">
        <v>6.1600000000000001</v>
      </c>
      <c r="I463" s="216"/>
      <c r="J463" s="217">
        <f>ROUND(I463*H463,2)</f>
        <v>0</v>
      </c>
      <c r="K463" s="213" t="s">
        <v>178</v>
      </c>
      <c r="L463" s="43"/>
      <c r="M463" s="225" t="s">
        <v>20</v>
      </c>
      <c r="N463" s="226" t="s">
        <v>46</v>
      </c>
      <c r="O463" s="83"/>
      <c r="P463" s="227">
        <f>O463*H463</f>
        <v>0</v>
      </c>
      <c r="Q463" s="227">
        <v>0.00034000000000000002</v>
      </c>
      <c r="R463" s="227">
        <f>Q463*H463</f>
        <v>0.0020944000000000002</v>
      </c>
      <c r="S463" s="227">
        <v>0</v>
      </c>
      <c r="T463" s="228">
        <f>S463*H463</f>
        <v>0</v>
      </c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R463" s="223" t="s">
        <v>133</v>
      </c>
      <c r="AT463" s="223" t="s">
        <v>129</v>
      </c>
      <c r="AU463" s="223" t="s">
        <v>85</v>
      </c>
      <c r="AY463" s="16" t="s">
        <v>126</v>
      </c>
      <c r="BE463" s="224">
        <f>IF(N463="základní",J463,0)</f>
        <v>0</v>
      </c>
      <c r="BF463" s="224">
        <f>IF(N463="snížená",J463,0)</f>
        <v>0</v>
      </c>
      <c r="BG463" s="224">
        <f>IF(N463="zákl. přenesená",J463,0)</f>
        <v>0</v>
      </c>
      <c r="BH463" s="224">
        <f>IF(N463="sníž. přenesená",J463,0)</f>
        <v>0</v>
      </c>
      <c r="BI463" s="224">
        <f>IF(N463="nulová",J463,0)</f>
        <v>0</v>
      </c>
      <c r="BJ463" s="16" t="s">
        <v>83</v>
      </c>
      <c r="BK463" s="224">
        <f>ROUND(I463*H463,2)</f>
        <v>0</v>
      </c>
      <c r="BL463" s="16" t="s">
        <v>133</v>
      </c>
      <c r="BM463" s="223" t="s">
        <v>1056</v>
      </c>
    </row>
    <row r="464" s="2" customFormat="1">
      <c r="A464" s="37"/>
      <c r="B464" s="38"/>
      <c r="C464" s="39"/>
      <c r="D464" s="229" t="s">
        <v>181</v>
      </c>
      <c r="E464" s="39"/>
      <c r="F464" s="230" t="s">
        <v>1057</v>
      </c>
      <c r="G464" s="39"/>
      <c r="H464" s="39"/>
      <c r="I464" s="231"/>
      <c r="J464" s="39"/>
      <c r="K464" s="39"/>
      <c r="L464" s="43"/>
      <c r="M464" s="232"/>
      <c r="N464" s="233"/>
      <c r="O464" s="83"/>
      <c r="P464" s="83"/>
      <c r="Q464" s="83"/>
      <c r="R464" s="83"/>
      <c r="S464" s="83"/>
      <c r="T464" s="84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T464" s="16" t="s">
        <v>181</v>
      </c>
      <c r="AU464" s="16" t="s">
        <v>85</v>
      </c>
    </row>
    <row r="465" s="2" customFormat="1" ht="55.5" customHeight="1">
      <c r="A465" s="37"/>
      <c r="B465" s="38"/>
      <c r="C465" s="211" t="s">
        <v>1058</v>
      </c>
      <c r="D465" s="211" t="s">
        <v>129</v>
      </c>
      <c r="E465" s="212" t="s">
        <v>1059</v>
      </c>
      <c r="F465" s="213" t="s">
        <v>694</v>
      </c>
      <c r="G465" s="214" t="s">
        <v>190</v>
      </c>
      <c r="H465" s="215">
        <v>8.2400000000000002</v>
      </c>
      <c r="I465" s="216"/>
      <c r="J465" s="217">
        <f>ROUND(I465*H465,2)</f>
        <v>0</v>
      </c>
      <c r="K465" s="213" t="s">
        <v>178</v>
      </c>
      <c r="L465" s="43"/>
      <c r="M465" s="225" t="s">
        <v>20</v>
      </c>
      <c r="N465" s="226" t="s">
        <v>46</v>
      </c>
      <c r="O465" s="83"/>
      <c r="P465" s="227">
        <f>O465*H465</f>
        <v>0</v>
      </c>
      <c r="Q465" s="227">
        <v>0.00010000000000000001</v>
      </c>
      <c r="R465" s="227">
        <f>Q465*H465</f>
        <v>0.00082400000000000008</v>
      </c>
      <c r="S465" s="227">
        <v>0</v>
      </c>
      <c r="T465" s="228">
        <f>S465*H465</f>
        <v>0</v>
      </c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R465" s="223" t="s">
        <v>133</v>
      </c>
      <c r="AT465" s="223" t="s">
        <v>129</v>
      </c>
      <c r="AU465" s="223" t="s">
        <v>85</v>
      </c>
      <c r="AY465" s="16" t="s">
        <v>126</v>
      </c>
      <c r="BE465" s="224">
        <f>IF(N465="základní",J465,0)</f>
        <v>0</v>
      </c>
      <c r="BF465" s="224">
        <f>IF(N465="snížená",J465,0)</f>
        <v>0</v>
      </c>
      <c r="BG465" s="224">
        <f>IF(N465="zákl. přenesená",J465,0)</f>
        <v>0</v>
      </c>
      <c r="BH465" s="224">
        <f>IF(N465="sníž. přenesená",J465,0)</f>
        <v>0</v>
      </c>
      <c r="BI465" s="224">
        <f>IF(N465="nulová",J465,0)</f>
        <v>0</v>
      </c>
      <c r="BJ465" s="16" t="s">
        <v>83</v>
      </c>
      <c r="BK465" s="224">
        <f>ROUND(I465*H465,2)</f>
        <v>0</v>
      </c>
      <c r="BL465" s="16" t="s">
        <v>133</v>
      </c>
      <c r="BM465" s="223" t="s">
        <v>1060</v>
      </c>
    </row>
    <row r="466" s="2" customFormat="1">
      <c r="A466" s="37"/>
      <c r="B466" s="38"/>
      <c r="C466" s="39"/>
      <c r="D466" s="229" t="s">
        <v>181</v>
      </c>
      <c r="E466" s="39"/>
      <c r="F466" s="230" t="s">
        <v>1061</v>
      </c>
      <c r="G466" s="39"/>
      <c r="H466" s="39"/>
      <c r="I466" s="231"/>
      <c r="J466" s="39"/>
      <c r="K466" s="39"/>
      <c r="L466" s="43"/>
      <c r="M466" s="232"/>
      <c r="N466" s="233"/>
      <c r="O466" s="83"/>
      <c r="P466" s="83"/>
      <c r="Q466" s="83"/>
      <c r="R466" s="83"/>
      <c r="S466" s="83"/>
      <c r="T466" s="84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T466" s="16" t="s">
        <v>181</v>
      </c>
      <c r="AU466" s="16" t="s">
        <v>85</v>
      </c>
    </row>
    <row r="467" s="2" customFormat="1" ht="49.05" customHeight="1">
      <c r="A467" s="37"/>
      <c r="B467" s="38"/>
      <c r="C467" s="211" t="s">
        <v>1062</v>
      </c>
      <c r="D467" s="211" t="s">
        <v>129</v>
      </c>
      <c r="E467" s="212" t="s">
        <v>1063</v>
      </c>
      <c r="F467" s="213" t="s">
        <v>1064</v>
      </c>
      <c r="G467" s="214" t="s">
        <v>226</v>
      </c>
      <c r="H467" s="215">
        <v>0.0080000000000000002</v>
      </c>
      <c r="I467" s="216"/>
      <c r="J467" s="217">
        <f>ROUND(I467*H467,2)</f>
        <v>0</v>
      </c>
      <c r="K467" s="213" t="s">
        <v>178</v>
      </c>
      <c r="L467" s="43"/>
      <c r="M467" s="225" t="s">
        <v>20</v>
      </c>
      <c r="N467" s="226" t="s">
        <v>46</v>
      </c>
      <c r="O467" s="83"/>
      <c r="P467" s="227">
        <f>O467*H467</f>
        <v>0</v>
      </c>
      <c r="Q467" s="227">
        <v>0</v>
      </c>
      <c r="R467" s="227">
        <f>Q467*H467</f>
        <v>0</v>
      </c>
      <c r="S467" s="227">
        <v>0</v>
      </c>
      <c r="T467" s="228">
        <f>S467*H467</f>
        <v>0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223" t="s">
        <v>133</v>
      </c>
      <c r="AT467" s="223" t="s">
        <v>129</v>
      </c>
      <c r="AU467" s="223" t="s">
        <v>85</v>
      </c>
      <c r="AY467" s="16" t="s">
        <v>126</v>
      </c>
      <c r="BE467" s="224">
        <f>IF(N467="základní",J467,0)</f>
        <v>0</v>
      </c>
      <c r="BF467" s="224">
        <f>IF(N467="snížená",J467,0)</f>
        <v>0</v>
      </c>
      <c r="BG467" s="224">
        <f>IF(N467="zákl. přenesená",J467,0)</f>
        <v>0</v>
      </c>
      <c r="BH467" s="224">
        <f>IF(N467="sníž. přenesená",J467,0)</f>
        <v>0</v>
      </c>
      <c r="BI467" s="224">
        <f>IF(N467="nulová",J467,0)</f>
        <v>0</v>
      </c>
      <c r="BJ467" s="16" t="s">
        <v>83</v>
      </c>
      <c r="BK467" s="224">
        <f>ROUND(I467*H467,2)</f>
        <v>0</v>
      </c>
      <c r="BL467" s="16" t="s">
        <v>133</v>
      </c>
      <c r="BM467" s="223" t="s">
        <v>1065</v>
      </c>
    </row>
    <row r="468" s="2" customFormat="1">
      <c r="A468" s="37"/>
      <c r="B468" s="38"/>
      <c r="C468" s="39"/>
      <c r="D468" s="229" t="s">
        <v>181</v>
      </c>
      <c r="E468" s="39"/>
      <c r="F468" s="230" t="s">
        <v>1066</v>
      </c>
      <c r="G468" s="39"/>
      <c r="H468" s="39"/>
      <c r="I468" s="231"/>
      <c r="J468" s="39"/>
      <c r="K468" s="39"/>
      <c r="L468" s="43"/>
      <c r="M468" s="232"/>
      <c r="N468" s="233"/>
      <c r="O468" s="83"/>
      <c r="P468" s="83"/>
      <c r="Q468" s="83"/>
      <c r="R468" s="83"/>
      <c r="S468" s="83"/>
      <c r="T468" s="84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T468" s="16" t="s">
        <v>181</v>
      </c>
      <c r="AU468" s="16" t="s">
        <v>85</v>
      </c>
    </row>
    <row r="469" s="12" customFormat="1" ht="22.8" customHeight="1">
      <c r="A469" s="12"/>
      <c r="B469" s="195"/>
      <c r="C469" s="196"/>
      <c r="D469" s="197" t="s">
        <v>74</v>
      </c>
      <c r="E469" s="209" t="s">
        <v>1067</v>
      </c>
      <c r="F469" s="209" t="s">
        <v>1068</v>
      </c>
      <c r="G469" s="196"/>
      <c r="H469" s="196"/>
      <c r="I469" s="199"/>
      <c r="J469" s="210">
        <f>BK469</f>
        <v>0</v>
      </c>
      <c r="K469" s="196"/>
      <c r="L469" s="201"/>
      <c r="M469" s="202"/>
      <c r="N469" s="203"/>
      <c r="O469" s="203"/>
      <c r="P469" s="204">
        <f>SUM(P470:P479)</f>
        <v>0</v>
      </c>
      <c r="Q469" s="203"/>
      <c r="R469" s="204">
        <f>SUM(R470:R479)</f>
        <v>0.00096000000000000002</v>
      </c>
      <c r="S469" s="203"/>
      <c r="T469" s="205">
        <f>SUM(T470:T479)</f>
        <v>0.00089999999999999998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06" t="s">
        <v>85</v>
      </c>
      <c r="AT469" s="207" t="s">
        <v>74</v>
      </c>
      <c r="AU469" s="207" t="s">
        <v>83</v>
      </c>
      <c r="AY469" s="206" t="s">
        <v>126</v>
      </c>
      <c r="BK469" s="208">
        <f>SUM(BK470:BK479)</f>
        <v>0</v>
      </c>
    </row>
    <row r="470" s="2" customFormat="1" ht="21.75" customHeight="1">
      <c r="A470" s="37"/>
      <c r="B470" s="38"/>
      <c r="C470" s="211" t="s">
        <v>1069</v>
      </c>
      <c r="D470" s="211" t="s">
        <v>129</v>
      </c>
      <c r="E470" s="212" t="s">
        <v>1070</v>
      </c>
      <c r="F470" s="213" t="s">
        <v>1071</v>
      </c>
      <c r="G470" s="214" t="s">
        <v>327</v>
      </c>
      <c r="H470" s="215">
        <v>2</v>
      </c>
      <c r="I470" s="216"/>
      <c r="J470" s="217">
        <f>ROUND(I470*H470,2)</f>
        <v>0</v>
      </c>
      <c r="K470" s="213" t="s">
        <v>178</v>
      </c>
      <c r="L470" s="43"/>
      <c r="M470" s="225" t="s">
        <v>20</v>
      </c>
      <c r="N470" s="226" t="s">
        <v>46</v>
      </c>
      <c r="O470" s="83"/>
      <c r="P470" s="227">
        <f>O470*H470</f>
        <v>0</v>
      </c>
      <c r="Q470" s="227">
        <v>9.0000000000000006E-05</v>
      </c>
      <c r="R470" s="227">
        <f>Q470*H470</f>
        <v>0.00018000000000000001</v>
      </c>
      <c r="S470" s="227">
        <v>0.00044999999999999999</v>
      </c>
      <c r="T470" s="228">
        <f>S470*H470</f>
        <v>0.00089999999999999998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R470" s="223" t="s">
        <v>133</v>
      </c>
      <c r="AT470" s="223" t="s">
        <v>129</v>
      </c>
      <c r="AU470" s="223" t="s">
        <v>85</v>
      </c>
      <c r="AY470" s="16" t="s">
        <v>126</v>
      </c>
      <c r="BE470" s="224">
        <f>IF(N470="základní",J470,0)</f>
        <v>0</v>
      </c>
      <c r="BF470" s="224">
        <f>IF(N470="snížená",J470,0)</f>
        <v>0</v>
      </c>
      <c r="BG470" s="224">
        <f>IF(N470="zákl. přenesená",J470,0)</f>
        <v>0</v>
      </c>
      <c r="BH470" s="224">
        <f>IF(N470="sníž. přenesená",J470,0)</f>
        <v>0</v>
      </c>
      <c r="BI470" s="224">
        <f>IF(N470="nulová",J470,0)</f>
        <v>0</v>
      </c>
      <c r="BJ470" s="16" t="s">
        <v>83</v>
      </c>
      <c r="BK470" s="224">
        <f>ROUND(I470*H470,2)</f>
        <v>0</v>
      </c>
      <c r="BL470" s="16" t="s">
        <v>133</v>
      </c>
      <c r="BM470" s="223" t="s">
        <v>1072</v>
      </c>
    </row>
    <row r="471" s="2" customFormat="1">
      <c r="A471" s="37"/>
      <c r="B471" s="38"/>
      <c r="C471" s="39"/>
      <c r="D471" s="229" t="s">
        <v>181</v>
      </c>
      <c r="E471" s="39"/>
      <c r="F471" s="230" t="s">
        <v>1073</v>
      </c>
      <c r="G471" s="39"/>
      <c r="H471" s="39"/>
      <c r="I471" s="231"/>
      <c r="J471" s="39"/>
      <c r="K471" s="39"/>
      <c r="L471" s="43"/>
      <c r="M471" s="232"/>
      <c r="N471" s="233"/>
      <c r="O471" s="83"/>
      <c r="P471" s="83"/>
      <c r="Q471" s="83"/>
      <c r="R471" s="83"/>
      <c r="S471" s="83"/>
      <c r="T471" s="84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T471" s="16" t="s">
        <v>181</v>
      </c>
      <c r="AU471" s="16" t="s">
        <v>85</v>
      </c>
    </row>
    <row r="472" s="2" customFormat="1" ht="37.8" customHeight="1">
      <c r="A472" s="37"/>
      <c r="B472" s="38"/>
      <c r="C472" s="211" t="s">
        <v>1074</v>
      </c>
      <c r="D472" s="211" t="s">
        <v>129</v>
      </c>
      <c r="E472" s="212" t="s">
        <v>1075</v>
      </c>
      <c r="F472" s="213" t="s">
        <v>1076</v>
      </c>
      <c r="G472" s="214" t="s">
        <v>327</v>
      </c>
      <c r="H472" s="215">
        <v>2</v>
      </c>
      <c r="I472" s="216"/>
      <c r="J472" s="217">
        <f>ROUND(I472*H472,2)</f>
        <v>0</v>
      </c>
      <c r="K472" s="213" t="s">
        <v>178</v>
      </c>
      <c r="L472" s="43"/>
      <c r="M472" s="225" t="s">
        <v>20</v>
      </c>
      <c r="N472" s="226" t="s">
        <v>46</v>
      </c>
      <c r="O472" s="83"/>
      <c r="P472" s="227">
        <f>O472*H472</f>
        <v>0</v>
      </c>
      <c r="Q472" s="227">
        <v>0.00013999999999999999</v>
      </c>
      <c r="R472" s="227">
        <f>Q472*H472</f>
        <v>0.00027999999999999998</v>
      </c>
      <c r="S472" s="227">
        <v>0</v>
      </c>
      <c r="T472" s="228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223" t="s">
        <v>133</v>
      </c>
      <c r="AT472" s="223" t="s">
        <v>129</v>
      </c>
      <c r="AU472" s="223" t="s">
        <v>85</v>
      </c>
      <c r="AY472" s="16" t="s">
        <v>126</v>
      </c>
      <c r="BE472" s="224">
        <f>IF(N472="základní",J472,0)</f>
        <v>0</v>
      </c>
      <c r="BF472" s="224">
        <f>IF(N472="snížená",J472,0)</f>
        <v>0</v>
      </c>
      <c r="BG472" s="224">
        <f>IF(N472="zákl. přenesená",J472,0)</f>
        <v>0</v>
      </c>
      <c r="BH472" s="224">
        <f>IF(N472="sníž. přenesená",J472,0)</f>
        <v>0</v>
      </c>
      <c r="BI472" s="224">
        <f>IF(N472="nulová",J472,0)</f>
        <v>0</v>
      </c>
      <c r="BJ472" s="16" t="s">
        <v>83</v>
      </c>
      <c r="BK472" s="224">
        <f>ROUND(I472*H472,2)</f>
        <v>0</v>
      </c>
      <c r="BL472" s="16" t="s">
        <v>133</v>
      </c>
      <c r="BM472" s="223" t="s">
        <v>1077</v>
      </c>
    </row>
    <row r="473" s="2" customFormat="1">
      <c r="A473" s="37"/>
      <c r="B473" s="38"/>
      <c r="C473" s="39"/>
      <c r="D473" s="229" t="s">
        <v>181</v>
      </c>
      <c r="E473" s="39"/>
      <c r="F473" s="230" t="s">
        <v>1078</v>
      </c>
      <c r="G473" s="39"/>
      <c r="H473" s="39"/>
      <c r="I473" s="231"/>
      <c r="J473" s="39"/>
      <c r="K473" s="39"/>
      <c r="L473" s="43"/>
      <c r="M473" s="232"/>
      <c r="N473" s="233"/>
      <c r="O473" s="83"/>
      <c r="P473" s="83"/>
      <c r="Q473" s="83"/>
      <c r="R473" s="83"/>
      <c r="S473" s="83"/>
      <c r="T473" s="84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T473" s="16" t="s">
        <v>181</v>
      </c>
      <c r="AU473" s="16" t="s">
        <v>85</v>
      </c>
    </row>
    <row r="474" s="2" customFormat="1" ht="24.15" customHeight="1">
      <c r="A474" s="37"/>
      <c r="B474" s="38"/>
      <c r="C474" s="211" t="s">
        <v>1079</v>
      </c>
      <c r="D474" s="211" t="s">
        <v>129</v>
      </c>
      <c r="E474" s="212" t="s">
        <v>1080</v>
      </c>
      <c r="F474" s="213" t="s">
        <v>1081</v>
      </c>
      <c r="G474" s="214" t="s">
        <v>327</v>
      </c>
      <c r="H474" s="215">
        <v>2</v>
      </c>
      <c r="I474" s="216"/>
      <c r="J474" s="217">
        <f>ROUND(I474*H474,2)</f>
        <v>0</v>
      </c>
      <c r="K474" s="213" t="s">
        <v>178</v>
      </c>
      <c r="L474" s="43"/>
      <c r="M474" s="225" t="s">
        <v>20</v>
      </c>
      <c r="N474" s="226" t="s">
        <v>46</v>
      </c>
      <c r="O474" s="83"/>
      <c r="P474" s="227">
        <f>O474*H474</f>
        <v>0</v>
      </c>
      <c r="Q474" s="227">
        <v>0.00021000000000000001</v>
      </c>
      <c r="R474" s="227">
        <f>Q474*H474</f>
        <v>0.00042000000000000002</v>
      </c>
      <c r="S474" s="227">
        <v>0</v>
      </c>
      <c r="T474" s="228">
        <f>S474*H474</f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R474" s="223" t="s">
        <v>133</v>
      </c>
      <c r="AT474" s="223" t="s">
        <v>129</v>
      </c>
      <c r="AU474" s="223" t="s">
        <v>85</v>
      </c>
      <c r="AY474" s="16" t="s">
        <v>126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6" t="s">
        <v>83</v>
      </c>
      <c r="BK474" s="224">
        <f>ROUND(I474*H474,2)</f>
        <v>0</v>
      </c>
      <c r="BL474" s="16" t="s">
        <v>133</v>
      </c>
      <c r="BM474" s="223" t="s">
        <v>1082</v>
      </c>
    </row>
    <row r="475" s="2" customFormat="1">
      <c r="A475" s="37"/>
      <c r="B475" s="38"/>
      <c r="C475" s="39"/>
      <c r="D475" s="229" t="s">
        <v>181</v>
      </c>
      <c r="E475" s="39"/>
      <c r="F475" s="230" t="s">
        <v>1083</v>
      </c>
      <c r="G475" s="39"/>
      <c r="H475" s="39"/>
      <c r="I475" s="231"/>
      <c r="J475" s="39"/>
      <c r="K475" s="39"/>
      <c r="L475" s="43"/>
      <c r="M475" s="232"/>
      <c r="N475" s="233"/>
      <c r="O475" s="83"/>
      <c r="P475" s="83"/>
      <c r="Q475" s="83"/>
      <c r="R475" s="83"/>
      <c r="S475" s="83"/>
      <c r="T475" s="84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T475" s="16" t="s">
        <v>181</v>
      </c>
      <c r="AU475" s="16" t="s">
        <v>85</v>
      </c>
    </row>
    <row r="476" s="2" customFormat="1" ht="24.15" customHeight="1">
      <c r="A476" s="37"/>
      <c r="B476" s="38"/>
      <c r="C476" s="211" t="s">
        <v>1084</v>
      </c>
      <c r="D476" s="211" t="s">
        <v>129</v>
      </c>
      <c r="E476" s="212" t="s">
        <v>1085</v>
      </c>
      <c r="F476" s="213" t="s">
        <v>1086</v>
      </c>
      <c r="G476" s="214" t="s">
        <v>327</v>
      </c>
      <c r="H476" s="215">
        <v>4</v>
      </c>
      <c r="I476" s="216"/>
      <c r="J476" s="217">
        <f>ROUND(I476*H476,2)</f>
        <v>0</v>
      </c>
      <c r="K476" s="213" t="s">
        <v>178</v>
      </c>
      <c r="L476" s="43"/>
      <c r="M476" s="225" t="s">
        <v>20</v>
      </c>
      <c r="N476" s="226" t="s">
        <v>46</v>
      </c>
      <c r="O476" s="83"/>
      <c r="P476" s="227">
        <f>O476*H476</f>
        <v>0</v>
      </c>
      <c r="Q476" s="227">
        <v>2.0000000000000002E-05</v>
      </c>
      <c r="R476" s="227">
        <f>Q476*H476</f>
        <v>8.0000000000000007E-05</v>
      </c>
      <c r="S476" s="227">
        <v>0</v>
      </c>
      <c r="T476" s="228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223" t="s">
        <v>133</v>
      </c>
      <c r="AT476" s="223" t="s">
        <v>129</v>
      </c>
      <c r="AU476" s="223" t="s">
        <v>85</v>
      </c>
      <c r="AY476" s="16" t="s">
        <v>126</v>
      </c>
      <c r="BE476" s="224">
        <f>IF(N476="základní",J476,0)</f>
        <v>0</v>
      </c>
      <c r="BF476" s="224">
        <f>IF(N476="snížená",J476,0)</f>
        <v>0</v>
      </c>
      <c r="BG476" s="224">
        <f>IF(N476="zákl. přenesená",J476,0)</f>
        <v>0</v>
      </c>
      <c r="BH476" s="224">
        <f>IF(N476="sníž. přenesená",J476,0)</f>
        <v>0</v>
      </c>
      <c r="BI476" s="224">
        <f>IF(N476="nulová",J476,0)</f>
        <v>0</v>
      </c>
      <c r="BJ476" s="16" t="s">
        <v>83</v>
      </c>
      <c r="BK476" s="224">
        <f>ROUND(I476*H476,2)</f>
        <v>0</v>
      </c>
      <c r="BL476" s="16" t="s">
        <v>133</v>
      </c>
      <c r="BM476" s="223" t="s">
        <v>1087</v>
      </c>
    </row>
    <row r="477" s="2" customFormat="1">
      <c r="A477" s="37"/>
      <c r="B477" s="38"/>
      <c r="C477" s="39"/>
      <c r="D477" s="229" t="s">
        <v>181</v>
      </c>
      <c r="E477" s="39"/>
      <c r="F477" s="230" t="s">
        <v>1088</v>
      </c>
      <c r="G477" s="39"/>
      <c r="H477" s="39"/>
      <c r="I477" s="231"/>
      <c r="J477" s="39"/>
      <c r="K477" s="39"/>
      <c r="L477" s="43"/>
      <c r="M477" s="232"/>
      <c r="N477" s="233"/>
      <c r="O477" s="83"/>
      <c r="P477" s="83"/>
      <c r="Q477" s="83"/>
      <c r="R477" s="83"/>
      <c r="S477" s="83"/>
      <c r="T477" s="84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16" t="s">
        <v>181</v>
      </c>
      <c r="AU477" s="16" t="s">
        <v>85</v>
      </c>
    </row>
    <row r="478" s="2" customFormat="1" ht="49.05" customHeight="1">
      <c r="A478" s="37"/>
      <c r="B478" s="38"/>
      <c r="C478" s="211" t="s">
        <v>1089</v>
      </c>
      <c r="D478" s="211" t="s">
        <v>129</v>
      </c>
      <c r="E478" s="212" t="s">
        <v>1090</v>
      </c>
      <c r="F478" s="213" t="s">
        <v>1091</v>
      </c>
      <c r="G478" s="214" t="s">
        <v>226</v>
      </c>
      <c r="H478" s="215">
        <v>0.001</v>
      </c>
      <c r="I478" s="216"/>
      <c r="J478" s="217">
        <f>ROUND(I478*H478,2)</f>
        <v>0</v>
      </c>
      <c r="K478" s="213" t="s">
        <v>178</v>
      </c>
      <c r="L478" s="43"/>
      <c r="M478" s="225" t="s">
        <v>20</v>
      </c>
      <c r="N478" s="226" t="s">
        <v>46</v>
      </c>
      <c r="O478" s="83"/>
      <c r="P478" s="227">
        <f>O478*H478</f>
        <v>0</v>
      </c>
      <c r="Q478" s="227">
        <v>0</v>
      </c>
      <c r="R478" s="227">
        <f>Q478*H478</f>
        <v>0</v>
      </c>
      <c r="S478" s="227">
        <v>0</v>
      </c>
      <c r="T478" s="228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223" t="s">
        <v>133</v>
      </c>
      <c r="AT478" s="223" t="s">
        <v>129</v>
      </c>
      <c r="AU478" s="223" t="s">
        <v>85</v>
      </c>
      <c r="AY478" s="16" t="s">
        <v>126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6" t="s">
        <v>83</v>
      </c>
      <c r="BK478" s="224">
        <f>ROUND(I478*H478,2)</f>
        <v>0</v>
      </c>
      <c r="BL478" s="16" t="s">
        <v>133</v>
      </c>
      <c r="BM478" s="223" t="s">
        <v>1092</v>
      </c>
    </row>
    <row r="479" s="2" customFormat="1">
      <c r="A479" s="37"/>
      <c r="B479" s="38"/>
      <c r="C479" s="39"/>
      <c r="D479" s="229" t="s">
        <v>181</v>
      </c>
      <c r="E479" s="39"/>
      <c r="F479" s="230" t="s">
        <v>1093</v>
      </c>
      <c r="G479" s="39"/>
      <c r="H479" s="39"/>
      <c r="I479" s="231"/>
      <c r="J479" s="39"/>
      <c r="K479" s="39"/>
      <c r="L479" s="43"/>
      <c r="M479" s="232"/>
      <c r="N479" s="233"/>
      <c r="O479" s="83"/>
      <c r="P479" s="83"/>
      <c r="Q479" s="83"/>
      <c r="R479" s="83"/>
      <c r="S479" s="83"/>
      <c r="T479" s="84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T479" s="16" t="s">
        <v>181</v>
      </c>
      <c r="AU479" s="16" t="s">
        <v>85</v>
      </c>
    </row>
    <row r="480" s="12" customFormat="1" ht="22.8" customHeight="1">
      <c r="A480" s="12"/>
      <c r="B480" s="195"/>
      <c r="C480" s="196"/>
      <c r="D480" s="197" t="s">
        <v>74</v>
      </c>
      <c r="E480" s="209" t="s">
        <v>1094</v>
      </c>
      <c r="F480" s="209" t="s">
        <v>1095</v>
      </c>
      <c r="G480" s="196"/>
      <c r="H480" s="196"/>
      <c r="I480" s="199"/>
      <c r="J480" s="210">
        <f>BK480</f>
        <v>0</v>
      </c>
      <c r="K480" s="196"/>
      <c r="L480" s="201"/>
      <c r="M480" s="202"/>
      <c r="N480" s="203"/>
      <c r="O480" s="203"/>
      <c r="P480" s="204">
        <f>SUM(P481:P491)</f>
        <v>0</v>
      </c>
      <c r="Q480" s="203"/>
      <c r="R480" s="204">
        <f>SUM(R481:R491)</f>
        <v>0.0061600000000000005</v>
      </c>
      <c r="S480" s="203"/>
      <c r="T480" s="205">
        <f>SUM(T481:T491)</f>
        <v>0.049860000000000002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206" t="s">
        <v>85</v>
      </c>
      <c r="AT480" s="207" t="s">
        <v>74</v>
      </c>
      <c r="AU480" s="207" t="s">
        <v>83</v>
      </c>
      <c r="AY480" s="206" t="s">
        <v>126</v>
      </c>
      <c r="BK480" s="208">
        <f>SUM(BK481:BK491)</f>
        <v>0</v>
      </c>
    </row>
    <row r="481" s="2" customFormat="1" ht="24.15" customHeight="1">
      <c r="A481" s="37"/>
      <c r="B481" s="38"/>
      <c r="C481" s="211" t="s">
        <v>1096</v>
      </c>
      <c r="D481" s="211" t="s">
        <v>129</v>
      </c>
      <c r="E481" s="212" t="s">
        <v>1097</v>
      </c>
      <c r="F481" s="213" t="s">
        <v>1098</v>
      </c>
      <c r="G481" s="214" t="s">
        <v>327</v>
      </c>
      <c r="H481" s="215">
        <v>2</v>
      </c>
      <c r="I481" s="216"/>
      <c r="J481" s="217">
        <f>ROUND(I481*H481,2)</f>
        <v>0</v>
      </c>
      <c r="K481" s="213" t="s">
        <v>178</v>
      </c>
      <c r="L481" s="43"/>
      <c r="M481" s="225" t="s">
        <v>20</v>
      </c>
      <c r="N481" s="226" t="s">
        <v>46</v>
      </c>
      <c r="O481" s="83"/>
      <c r="P481" s="227">
        <f>O481*H481</f>
        <v>0</v>
      </c>
      <c r="Q481" s="227">
        <v>8.0000000000000007E-05</v>
      </c>
      <c r="R481" s="227">
        <f>Q481*H481</f>
        <v>0.00016000000000000001</v>
      </c>
      <c r="S481" s="227">
        <v>0.024930000000000001</v>
      </c>
      <c r="T481" s="228">
        <f>S481*H481</f>
        <v>0.049860000000000002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223" t="s">
        <v>133</v>
      </c>
      <c r="AT481" s="223" t="s">
        <v>129</v>
      </c>
      <c r="AU481" s="223" t="s">
        <v>85</v>
      </c>
      <c r="AY481" s="16" t="s">
        <v>126</v>
      </c>
      <c r="BE481" s="224">
        <f>IF(N481="základní",J481,0)</f>
        <v>0</v>
      </c>
      <c r="BF481" s="224">
        <f>IF(N481="snížená",J481,0)</f>
        <v>0</v>
      </c>
      <c r="BG481" s="224">
        <f>IF(N481="zákl. přenesená",J481,0)</f>
        <v>0</v>
      </c>
      <c r="BH481" s="224">
        <f>IF(N481="sníž. přenesená",J481,0)</f>
        <v>0</v>
      </c>
      <c r="BI481" s="224">
        <f>IF(N481="nulová",J481,0)</f>
        <v>0</v>
      </c>
      <c r="BJ481" s="16" t="s">
        <v>83</v>
      </c>
      <c r="BK481" s="224">
        <f>ROUND(I481*H481,2)</f>
        <v>0</v>
      </c>
      <c r="BL481" s="16" t="s">
        <v>133</v>
      </c>
      <c r="BM481" s="223" t="s">
        <v>1099</v>
      </c>
    </row>
    <row r="482" s="2" customFormat="1">
      <c r="A482" s="37"/>
      <c r="B482" s="38"/>
      <c r="C482" s="39"/>
      <c r="D482" s="229" t="s">
        <v>181</v>
      </c>
      <c r="E482" s="39"/>
      <c r="F482" s="230" t="s">
        <v>1100</v>
      </c>
      <c r="G482" s="39"/>
      <c r="H482" s="39"/>
      <c r="I482" s="231"/>
      <c r="J482" s="39"/>
      <c r="K482" s="39"/>
      <c r="L482" s="43"/>
      <c r="M482" s="232"/>
      <c r="N482" s="233"/>
      <c r="O482" s="83"/>
      <c r="P482" s="83"/>
      <c r="Q482" s="83"/>
      <c r="R482" s="83"/>
      <c r="S482" s="83"/>
      <c r="T482" s="84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T482" s="16" t="s">
        <v>181</v>
      </c>
      <c r="AU482" s="16" t="s">
        <v>85</v>
      </c>
    </row>
    <row r="483" s="2" customFormat="1" ht="24.15" customHeight="1">
      <c r="A483" s="37"/>
      <c r="B483" s="38"/>
      <c r="C483" s="211" t="s">
        <v>1101</v>
      </c>
      <c r="D483" s="211" t="s">
        <v>129</v>
      </c>
      <c r="E483" s="212" t="s">
        <v>1102</v>
      </c>
      <c r="F483" s="213" t="s">
        <v>1103</v>
      </c>
      <c r="G483" s="214" t="s">
        <v>327</v>
      </c>
      <c r="H483" s="215">
        <v>2</v>
      </c>
      <c r="I483" s="216"/>
      <c r="J483" s="217">
        <f>ROUND(I483*H483,2)</f>
        <v>0</v>
      </c>
      <c r="K483" s="213" t="s">
        <v>178</v>
      </c>
      <c r="L483" s="43"/>
      <c r="M483" s="225" t="s">
        <v>20</v>
      </c>
      <c r="N483" s="226" t="s">
        <v>46</v>
      </c>
      <c r="O483" s="83"/>
      <c r="P483" s="227">
        <f>O483*H483</f>
        <v>0</v>
      </c>
      <c r="Q483" s="227">
        <v>0</v>
      </c>
      <c r="R483" s="227">
        <f>Q483*H483</f>
        <v>0</v>
      </c>
      <c r="S483" s="227">
        <v>0</v>
      </c>
      <c r="T483" s="228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223" t="s">
        <v>133</v>
      </c>
      <c r="AT483" s="223" t="s">
        <v>129</v>
      </c>
      <c r="AU483" s="223" t="s">
        <v>85</v>
      </c>
      <c r="AY483" s="16" t="s">
        <v>126</v>
      </c>
      <c r="BE483" s="224">
        <f>IF(N483="základní",J483,0)</f>
        <v>0</v>
      </c>
      <c r="BF483" s="224">
        <f>IF(N483="snížená",J483,0)</f>
        <v>0</v>
      </c>
      <c r="BG483" s="224">
        <f>IF(N483="zákl. přenesená",J483,0)</f>
        <v>0</v>
      </c>
      <c r="BH483" s="224">
        <f>IF(N483="sníž. přenesená",J483,0)</f>
        <v>0</v>
      </c>
      <c r="BI483" s="224">
        <f>IF(N483="nulová",J483,0)</f>
        <v>0</v>
      </c>
      <c r="BJ483" s="16" t="s">
        <v>83</v>
      </c>
      <c r="BK483" s="224">
        <f>ROUND(I483*H483,2)</f>
        <v>0</v>
      </c>
      <c r="BL483" s="16" t="s">
        <v>133</v>
      </c>
      <c r="BM483" s="223" t="s">
        <v>1104</v>
      </c>
    </row>
    <row r="484" s="2" customFormat="1">
      <c r="A484" s="37"/>
      <c r="B484" s="38"/>
      <c r="C484" s="39"/>
      <c r="D484" s="229" t="s">
        <v>181</v>
      </c>
      <c r="E484" s="39"/>
      <c r="F484" s="230" t="s">
        <v>1105</v>
      </c>
      <c r="G484" s="39"/>
      <c r="H484" s="39"/>
      <c r="I484" s="231"/>
      <c r="J484" s="39"/>
      <c r="K484" s="39"/>
      <c r="L484" s="43"/>
      <c r="M484" s="232"/>
      <c r="N484" s="233"/>
      <c r="O484" s="83"/>
      <c r="P484" s="83"/>
      <c r="Q484" s="83"/>
      <c r="R484" s="83"/>
      <c r="S484" s="83"/>
      <c r="T484" s="84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T484" s="16" t="s">
        <v>181</v>
      </c>
      <c r="AU484" s="16" t="s">
        <v>85</v>
      </c>
    </row>
    <row r="485" s="2" customFormat="1" ht="16.5" customHeight="1">
      <c r="A485" s="37"/>
      <c r="B485" s="38"/>
      <c r="C485" s="234" t="s">
        <v>1106</v>
      </c>
      <c r="D485" s="234" t="s">
        <v>244</v>
      </c>
      <c r="E485" s="235" t="s">
        <v>1107</v>
      </c>
      <c r="F485" s="236" t="s">
        <v>1108</v>
      </c>
      <c r="G485" s="237" t="s">
        <v>327</v>
      </c>
      <c r="H485" s="238">
        <v>4</v>
      </c>
      <c r="I485" s="239"/>
      <c r="J485" s="240">
        <f>ROUND(I485*H485,2)</f>
        <v>0</v>
      </c>
      <c r="K485" s="236" t="s">
        <v>20</v>
      </c>
      <c r="L485" s="241"/>
      <c r="M485" s="242" t="s">
        <v>20</v>
      </c>
      <c r="N485" s="243" t="s">
        <v>46</v>
      </c>
      <c r="O485" s="83"/>
      <c r="P485" s="227">
        <f>O485*H485</f>
        <v>0</v>
      </c>
      <c r="Q485" s="227">
        <v>0.0015</v>
      </c>
      <c r="R485" s="227">
        <f>Q485*H485</f>
        <v>0.0060000000000000001</v>
      </c>
      <c r="S485" s="227">
        <v>0</v>
      </c>
      <c r="T485" s="228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223" t="s">
        <v>335</v>
      </c>
      <c r="AT485" s="223" t="s">
        <v>244</v>
      </c>
      <c r="AU485" s="223" t="s">
        <v>85</v>
      </c>
      <c r="AY485" s="16" t="s">
        <v>126</v>
      </c>
      <c r="BE485" s="224">
        <f>IF(N485="základní",J485,0)</f>
        <v>0</v>
      </c>
      <c r="BF485" s="224">
        <f>IF(N485="snížená",J485,0)</f>
        <v>0</v>
      </c>
      <c r="BG485" s="224">
        <f>IF(N485="zákl. přenesená",J485,0)</f>
        <v>0</v>
      </c>
      <c r="BH485" s="224">
        <f>IF(N485="sníž. přenesená",J485,0)</f>
        <v>0</v>
      </c>
      <c r="BI485" s="224">
        <f>IF(N485="nulová",J485,0)</f>
        <v>0</v>
      </c>
      <c r="BJ485" s="16" t="s">
        <v>83</v>
      </c>
      <c r="BK485" s="224">
        <f>ROUND(I485*H485,2)</f>
        <v>0</v>
      </c>
      <c r="BL485" s="16" t="s">
        <v>133</v>
      </c>
      <c r="BM485" s="223" t="s">
        <v>1109</v>
      </c>
    </row>
    <row r="486" s="2" customFormat="1" ht="37.8" customHeight="1">
      <c r="A486" s="37"/>
      <c r="B486" s="38"/>
      <c r="C486" s="211" t="s">
        <v>1110</v>
      </c>
      <c r="D486" s="211" t="s">
        <v>129</v>
      </c>
      <c r="E486" s="212" t="s">
        <v>1111</v>
      </c>
      <c r="F486" s="213" t="s">
        <v>1112</v>
      </c>
      <c r="G486" s="214" t="s">
        <v>132</v>
      </c>
      <c r="H486" s="215">
        <v>1</v>
      </c>
      <c r="I486" s="216"/>
      <c r="J486" s="217">
        <f>ROUND(I486*H486,2)</f>
        <v>0</v>
      </c>
      <c r="K486" s="213" t="s">
        <v>178</v>
      </c>
      <c r="L486" s="43"/>
      <c r="M486" s="225" t="s">
        <v>20</v>
      </c>
      <c r="N486" s="226" t="s">
        <v>46</v>
      </c>
      <c r="O486" s="83"/>
      <c r="P486" s="227">
        <f>O486*H486</f>
        <v>0</v>
      </c>
      <c r="Q486" s="227">
        <v>0</v>
      </c>
      <c r="R486" s="227">
        <f>Q486*H486</f>
        <v>0</v>
      </c>
      <c r="S486" s="227">
        <v>0</v>
      </c>
      <c r="T486" s="228">
        <f>S486*H486</f>
        <v>0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223" t="s">
        <v>133</v>
      </c>
      <c r="AT486" s="223" t="s">
        <v>129</v>
      </c>
      <c r="AU486" s="223" t="s">
        <v>85</v>
      </c>
      <c r="AY486" s="16" t="s">
        <v>126</v>
      </c>
      <c r="BE486" s="224">
        <f>IF(N486="základní",J486,0)</f>
        <v>0</v>
      </c>
      <c r="BF486" s="224">
        <f>IF(N486="snížená",J486,0)</f>
        <v>0</v>
      </c>
      <c r="BG486" s="224">
        <f>IF(N486="zákl. přenesená",J486,0)</f>
        <v>0</v>
      </c>
      <c r="BH486" s="224">
        <f>IF(N486="sníž. přenesená",J486,0)</f>
        <v>0</v>
      </c>
      <c r="BI486" s="224">
        <f>IF(N486="nulová",J486,0)</f>
        <v>0</v>
      </c>
      <c r="BJ486" s="16" t="s">
        <v>83</v>
      </c>
      <c r="BK486" s="224">
        <f>ROUND(I486*H486,2)</f>
        <v>0</v>
      </c>
      <c r="BL486" s="16" t="s">
        <v>133</v>
      </c>
      <c r="BM486" s="223" t="s">
        <v>1113</v>
      </c>
    </row>
    <row r="487" s="2" customFormat="1">
      <c r="A487" s="37"/>
      <c r="B487" s="38"/>
      <c r="C487" s="39"/>
      <c r="D487" s="229" t="s">
        <v>181</v>
      </c>
      <c r="E487" s="39"/>
      <c r="F487" s="230" t="s">
        <v>1114</v>
      </c>
      <c r="G487" s="39"/>
      <c r="H487" s="39"/>
      <c r="I487" s="231"/>
      <c r="J487" s="39"/>
      <c r="K487" s="39"/>
      <c r="L487" s="43"/>
      <c r="M487" s="232"/>
      <c r="N487" s="233"/>
      <c r="O487" s="83"/>
      <c r="P487" s="83"/>
      <c r="Q487" s="83"/>
      <c r="R487" s="83"/>
      <c r="S487" s="83"/>
      <c r="T487" s="84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T487" s="16" t="s">
        <v>181</v>
      </c>
      <c r="AU487" s="16" t="s">
        <v>85</v>
      </c>
    </row>
    <row r="488" s="2" customFormat="1" ht="24.15" customHeight="1">
      <c r="A488" s="37"/>
      <c r="B488" s="38"/>
      <c r="C488" s="211" t="s">
        <v>1115</v>
      </c>
      <c r="D488" s="211" t="s">
        <v>129</v>
      </c>
      <c r="E488" s="212" t="s">
        <v>1116</v>
      </c>
      <c r="F488" s="213" t="s">
        <v>1117</v>
      </c>
      <c r="G488" s="214" t="s">
        <v>132</v>
      </c>
      <c r="H488" s="215">
        <v>1</v>
      </c>
      <c r="I488" s="216"/>
      <c r="J488" s="217">
        <f>ROUND(I488*H488,2)</f>
        <v>0</v>
      </c>
      <c r="K488" s="213" t="s">
        <v>178</v>
      </c>
      <c r="L488" s="43"/>
      <c r="M488" s="225" t="s">
        <v>20</v>
      </c>
      <c r="N488" s="226" t="s">
        <v>46</v>
      </c>
      <c r="O488" s="83"/>
      <c r="P488" s="227">
        <f>O488*H488</f>
        <v>0</v>
      </c>
      <c r="Q488" s="227">
        <v>0</v>
      </c>
      <c r="R488" s="227">
        <f>Q488*H488</f>
        <v>0</v>
      </c>
      <c r="S488" s="227">
        <v>0</v>
      </c>
      <c r="T488" s="228">
        <f>S488*H488</f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R488" s="223" t="s">
        <v>133</v>
      </c>
      <c r="AT488" s="223" t="s">
        <v>129</v>
      </c>
      <c r="AU488" s="223" t="s">
        <v>85</v>
      </c>
      <c r="AY488" s="16" t="s">
        <v>126</v>
      </c>
      <c r="BE488" s="224">
        <f>IF(N488="základní",J488,0)</f>
        <v>0</v>
      </c>
      <c r="BF488" s="224">
        <f>IF(N488="snížená",J488,0)</f>
        <v>0</v>
      </c>
      <c r="BG488" s="224">
        <f>IF(N488="zákl. přenesená",J488,0)</f>
        <v>0</v>
      </c>
      <c r="BH488" s="224">
        <f>IF(N488="sníž. přenesená",J488,0)</f>
        <v>0</v>
      </c>
      <c r="BI488" s="224">
        <f>IF(N488="nulová",J488,0)</f>
        <v>0</v>
      </c>
      <c r="BJ488" s="16" t="s">
        <v>83</v>
      </c>
      <c r="BK488" s="224">
        <f>ROUND(I488*H488,2)</f>
        <v>0</v>
      </c>
      <c r="BL488" s="16" t="s">
        <v>133</v>
      </c>
      <c r="BM488" s="223" t="s">
        <v>1118</v>
      </c>
    </row>
    <row r="489" s="2" customFormat="1">
      <c r="A489" s="37"/>
      <c r="B489" s="38"/>
      <c r="C489" s="39"/>
      <c r="D489" s="229" t="s">
        <v>181</v>
      </c>
      <c r="E489" s="39"/>
      <c r="F489" s="230" t="s">
        <v>1119</v>
      </c>
      <c r="G489" s="39"/>
      <c r="H489" s="39"/>
      <c r="I489" s="231"/>
      <c r="J489" s="39"/>
      <c r="K489" s="39"/>
      <c r="L489" s="43"/>
      <c r="M489" s="232"/>
      <c r="N489" s="233"/>
      <c r="O489" s="83"/>
      <c r="P489" s="83"/>
      <c r="Q489" s="83"/>
      <c r="R489" s="83"/>
      <c r="S489" s="83"/>
      <c r="T489" s="84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T489" s="16" t="s">
        <v>181</v>
      </c>
      <c r="AU489" s="16" t="s">
        <v>85</v>
      </c>
    </row>
    <row r="490" s="2" customFormat="1" ht="49.05" customHeight="1">
      <c r="A490" s="37"/>
      <c r="B490" s="38"/>
      <c r="C490" s="211" t="s">
        <v>1120</v>
      </c>
      <c r="D490" s="211" t="s">
        <v>129</v>
      </c>
      <c r="E490" s="212" t="s">
        <v>1121</v>
      </c>
      <c r="F490" s="213" t="s">
        <v>1122</v>
      </c>
      <c r="G490" s="214" t="s">
        <v>226</v>
      </c>
      <c r="H490" s="215">
        <v>0.0060000000000000001</v>
      </c>
      <c r="I490" s="216"/>
      <c r="J490" s="217">
        <f>ROUND(I490*H490,2)</f>
        <v>0</v>
      </c>
      <c r="K490" s="213" t="s">
        <v>178</v>
      </c>
      <c r="L490" s="43"/>
      <c r="M490" s="225" t="s">
        <v>20</v>
      </c>
      <c r="N490" s="226" t="s">
        <v>46</v>
      </c>
      <c r="O490" s="83"/>
      <c r="P490" s="227">
        <f>O490*H490</f>
        <v>0</v>
      </c>
      <c r="Q490" s="227">
        <v>0</v>
      </c>
      <c r="R490" s="227">
        <f>Q490*H490</f>
        <v>0</v>
      </c>
      <c r="S490" s="227">
        <v>0</v>
      </c>
      <c r="T490" s="228">
        <f>S490*H490</f>
        <v>0</v>
      </c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R490" s="223" t="s">
        <v>133</v>
      </c>
      <c r="AT490" s="223" t="s">
        <v>129</v>
      </c>
      <c r="AU490" s="223" t="s">
        <v>85</v>
      </c>
      <c r="AY490" s="16" t="s">
        <v>126</v>
      </c>
      <c r="BE490" s="224">
        <f>IF(N490="základní",J490,0)</f>
        <v>0</v>
      </c>
      <c r="BF490" s="224">
        <f>IF(N490="snížená",J490,0)</f>
        <v>0</v>
      </c>
      <c r="BG490" s="224">
        <f>IF(N490="zákl. přenesená",J490,0)</f>
        <v>0</v>
      </c>
      <c r="BH490" s="224">
        <f>IF(N490="sníž. přenesená",J490,0)</f>
        <v>0</v>
      </c>
      <c r="BI490" s="224">
        <f>IF(N490="nulová",J490,0)</f>
        <v>0</v>
      </c>
      <c r="BJ490" s="16" t="s">
        <v>83</v>
      </c>
      <c r="BK490" s="224">
        <f>ROUND(I490*H490,2)</f>
        <v>0</v>
      </c>
      <c r="BL490" s="16" t="s">
        <v>133</v>
      </c>
      <c r="BM490" s="223" t="s">
        <v>1123</v>
      </c>
    </row>
    <row r="491" s="2" customFormat="1">
      <c r="A491" s="37"/>
      <c r="B491" s="38"/>
      <c r="C491" s="39"/>
      <c r="D491" s="229" t="s">
        <v>181</v>
      </c>
      <c r="E491" s="39"/>
      <c r="F491" s="230" t="s">
        <v>1124</v>
      </c>
      <c r="G491" s="39"/>
      <c r="H491" s="39"/>
      <c r="I491" s="231"/>
      <c r="J491" s="39"/>
      <c r="K491" s="39"/>
      <c r="L491" s="43"/>
      <c r="M491" s="232"/>
      <c r="N491" s="233"/>
      <c r="O491" s="83"/>
      <c r="P491" s="83"/>
      <c r="Q491" s="83"/>
      <c r="R491" s="83"/>
      <c r="S491" s="83"/>
      <c r="T491" s="84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T491" s="16" t="s">
        <v>181</v>
      </c>
      <c r="AU491" s="16" t="s">
        <v>85</v>
      </c>
    </row>
    <row r="492" s="12" customFormat="1" ht="22.8" customHeight="1">
      <c r="A492" s="12"/>
      <c r="B492" s="195"/>
      <c r="C492" s="196"/>
      <c r="D492" s="197" t="s">
        <v>74</v>
      </c>
      <c r="E492" s="209" t="s">
        <v>127</v>
      </c>
      <c r="F492" s="209" t="s">
        <v>128</v>
      </c>
      <c r="G492" s="196"/>
      <c r="H492" s="196"/>
      <c r="I492" s="199"/>
      <c r="J492" s="210">
        <f>BK492</f>
        <v>0</v>
      </c>
      <c r="K492" s="196"/>
      <c r="L492" s="201"/>
      <c r="M492" s="202"/>
      <c r="N492" s="203"/>
      <c r="O492" s="203"/>
      <c r="P492" s="204">
        <f>SUM(P493:P535)</f>
        <v>0</v>
      </c>
      <c r="Q492" s="203"/>
      <c r="R492" s="204">
        <f>SUM(R493:R535)</f>
        <v>0.017578450000000002</v>
      </c>
      <c r="S492" s="203"/>
      <c r="T492" s="205">
        <f>SUM(T493:T535)</f>
        <v>0.022671999999999998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R492" s="206" t="s">
        <v>85</v>
      </c>
      <c r="AT492" s="207" t="s">
        <v>74</v>
      </c>
      <c r="AU492" s="207" t="s">
        <v>83</v>
      </c>
      <c r="AY492" s="206" t="s">
        <v>126</v>
      </c>
      <c r="BK492" s="208">
        <f>SUM(BK493:BK535)</f>
        <v>0</v>
      </c>
    </row>
    <row r="493" s="2" customFormat="1" ht="49.05" customHeight="1">
      <c r="A493" s="37"/>
      <c r="B493" s="38"/>
      <c r="C493" s="211" t="s">
        <v>1125</v>
      </c>
      <c r="D493" s="211" t="s">
        <v>129</v>
      </c>
      <c r="E493" s="212" t="s">
        <v>1126</v>
      </c>
      <c r="F493" s="213" t="s">
        <v>1127</v>
      </c>
      <c r="G493" s="214" t="s">
        <v>327</v>
      </c>
      <c r="H493" s="215">
        <v>1</v>
      </c>
      <c r="I493" s="216"/>
      <c r="J493" s="217">
        <f>ROUND(I493*H493,2)</f>
        <v>0</v>
      </c>
      <c r="K493" s="213" t="s">
        <v>178</v>
      </c>
      <c r="L493" s="43"/>
      <c r="M493" s="225" t="s">
        <v>20</v>
      </c>
      <c r="N493" s="226" t="s">
        <v>46</v>
      </c>
      <c r="O493" s="83"/>
      <c r="P493" s="227">
        <f>O493*H493</f>
        <v>0</v>
      </c>
      <c r="Q493" s="227">
        <v>0</v>
      </c>
      <c r="R493" s="227">
        <f>Q493*H493</f>
        <v>0</v>
      </c>
      <c r="S493" s="227">
        <v>0</v>
      </c>
      <c r="T493" s="228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223" t="s">
        <v>133</v>
      </c>
      <c r="AT493" s="223" t="s">
        <v>129</v>
      </c>
      <c r="AU493" s="223" t="s">
        <v>85</v>
      </c>
      <c r="AY493" s="16" t="s">
        <v>126</v>
      </c>
      <c r="BE493" s="224">
        <f>IF(N493="základní",J493,0)</f>
        <v>0</v>
      </c>
      <c r="BF493" s="224">
        <f>IF(N493="snížená",J493,0)</f>
        <v>0</v>
      </c>
      <c r="BG493" s="224">
        <f>IF(N493="zákl. přenesená",J493,0)</f>
        <v>0</v>
      </c>
      <c r="BH493" s="224">
        <f>IF(N493="sníž. přenesená",J493,0)</f>
        <v>0</v>
      </c>
      <c r="BI493" s="224">
        <f>IF(N493="nulová",J493,0)</f>
        <v>0</v>
      </c>
      <c r="BJ493" s="16" t="s">
        <v>83</v>
      </c>
      <c r="BK493" s="224">
        <f>ROUND(I493*H493,2)</f>
        <v>0</v>
      </c>
      <c r="BL493" s="16" t="s">
        <v>133</v>
      </c>
      <c r="BM493" s="223" t="s">
        <v>1128</v>
      </c>
    </row>
    <row r="494" s="2" customFormat="1">
      <c r="A494" s="37"/>
      <c r="B494" s="38"/>
      <c r="C494" s="39"/>
      <c r="D494" s="229" t="s">
        <v>181</v>
      </c>
      <c r="E494" s="39"/>
      <c r="F494" s="230" t="s">
        <v>1129</v>
      </c>
      <c r="G494" s="39"/>
      <c r="H494" s="39"/>
      <c r="I494" s="231"/>
      <c r="J494" s="39"/>
      <c r="K494" s="39"/>
      <c r="L494" s="43"/>
      <c r="M494" s="232"/>
      <c r="N494" s="233"/>
      <c r="O494" s="83"/>
      <c r="P494" s="83"/>
      <c r="Q494" s="83"/>
      <c r="R494" s="83"/>
      <c r="S494" s="83"/>
      <c r="T494" s="84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T494" s="16" t="s">
        <v>181</v>
      </c>
      <c r="AU494" s="16" t="s">
        <v>85</v>
      </c>
    </row>
    <row r="495" s="2" customFormat="1" ht="21.75" customHeight="1">
      <c r="A495" s="37"/>
      <c r="B495" s="38"/>
      <c r="C495" s="234" t="s">
        <v>1130</v>
      </c>
      <c r="D495" s="234" t="s">
        <v>244</v>
      </c>
      <c r="E495" s="235" t="s">
        <v>1131</v>
      </c>
      <c r="F495" s="236" t="s">
        <v>1132</v>
      </c>
      <c r="G495" s="237" t="s">
        <v>327</v>
      </c>
      <c r="H495" s="238">
        <v>1</v>
      </c>
      <c r="I495" s="239"/>
      <c r="J495" s="240">
        <f>ROUND(I495*H495,2)</f>
        <v>0</v>
      </c>
      <c r="K495" s="236" t="s">
        <v>178</v>
      </c>
      <c r="L495" s="241"/>
      <c r="M495" s="242" t="s">
        <v>20</v>
      </c>
      <c r="N495" s="243" t="s">
        <v>46</v>
      </c>
      <c r="O495" s="83"/>
      <c r="P495" s="227">
        <f>O495*H495</f>
        <v>0</v>
      </c>
      <c r="Q495" s="227">
        <v>4.0000000000000003E-05</v>
      </c>
      <c r="R495" s="227">
        <f>Q495*H495</f>
        <v>4.0000000000000003E-05</v>
      </c>
      <c r="S495" s="227">
        <v>0</v>
      </c>
      <c r="T495" s="228">
        <f>S495*H495</f>
        <v>0</v>
      </c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R495" s="223" t="s">
        <v>335</v>
      </c>
      <c r="AT495" s="223" t="s">
        <v>244</v>
      </c>
      <c r="AU495" s="223" t="s">
        <v>85</v>
      </c>
      <c r="AY495" s="16" t="s">
        <v>126</v>
      </c>
      <c r="BE495" s="224">
        <f>IF(N495="základní",J495,0)</f>
        <v>0</v>
      </c>
      <c r="BF495" s="224">
        <f>IF(N495="snížená",J495,0)</f>
        <v>0</v>
      </c>
      <c r="BG495" s="224">
        <f>IF(N495="zákl. přenesená",J495,0)</f>
        <v>0</v>
      </c>
      <c r="BH495" s="224">
        <f>IF(N495="sníž. přenesená",J495,0)</f>
        <v>0</v>
      </c>
      <c r="BI495" s="224">
        <f>IF(N495="nulová",J495,0)</f>
        <v>0</v>
      </c>
      <c r="BJ495" s="16" t="s">
        <v>83</v>
      </c>
      <c r="BK495" s="224">
        <f>ROUND(I495*H495,2)</f>
        <v>0</v>
      </c>
      <c r="BL495" s="16" t="s">
        <v>133</v>
      </c>
      <c r="BM495" s="223" t="s">
        <v>1133</v>
      </c>
    </row>
    <row r="496" s="2" customFormat="1" ht="37.8" customHeight="1">
      <c r="A496" s="37"/>
      <c r="B496" s="38"/>
      <c r="C496" s="211" t="s">
        <v>1134</v>
      </c>
      <c r="D496" s="211" t="s">
        <v>129</v>
      </c>
      <c r="E496" s="212" t="s">
        <v>1135</v>
      </c>
      <c r="F496" s="213" t="s">
        <v>1136</v>
      </c>
      <c r="G496" s="214" t="s">
        <v>190</v>
      </c>
      <c r="H496" s="215">
        <v>2.2000000000000002</v>
      </c>
      <c r="I496" s="216"/>
      <c r="J496" s="217">
        <f>ROUND(I496*H496,2)</f>
        <v>0</v>
      </c>
      <c r="K496" s="213" t="s">
        <v>178</v>
      </c>
      <c r="L496" s="43"/>
      <c r="M496" s="225" t="s">
        <v>20</v>
      </c>
      <c r="N496" s="226" t="s">
        <v>46</v>
      </c>
      <c r="O496" s="83"/>
      <c r="P496" s="227">
        <f>O496*H496</f>
        <v>0</v>
      </c>
      <c r="Q496" s="227">
        <v>0</v>
      </c>
      <c r="R496" s="227">
        <f>Q496*H496</f>
        <v>0</v>
      </c>
      <c r="S496" s="227">
        <v>0</v>
      </c>
      <c r="T496" s="228">
        <f>S496*H496</f>
        <v>0</v>
      </c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R496" s="223" t="s">
        <v>133</v>
      </c>
      <c r="AT496" s="223" t="s">
        <v>129</v>
      </c>
      <c r="AU496" s="223" t="s">
        <v>85</v>
      </c>
      <c r="AY496" s="16" t="s">
        <v>126</v>
      </c>
      <c r="BE496" s="224">
        <f>IF(N496="základní",J496,0)</f>
        <v>0</v>
      </c>
      <c r="BF496" s="224">
        <f>IF(N496="snížená",J496,0)</f>
        <v>0</v>
      </c>
      <c r="BG496" s="224">
        <f>IF(N496="zákl. přenesená",J496,0)</f>
        <v>0</v>
      </c>
      <c r="BH496" s="224">
        <f>IF(N496="sníž. přenesená",J496,0)</f>
        <v>0</v>
      </c>
      <c r="BI496" s="224">
        <f>IF(N496="nulová",J496,0)</f>
        <v>0</v>
      </c>
      <c r="BJ496" s="16" t="s">
        <v>83</v>
      </c>
      <c r="BK496" s="224">
        <f>ROUND(I496*H496,2)</f>
        <v>0</v>
      </c>
      <c r="BL496" s="16" t="s">
        <v>133</v>
      </c>
      <c r="BM496" s="223" t="s">
        <v>1137</v>
      </c>
    </row>
    <row r="497" s="2" customFormat="1">
      <c r="A497" s="37"/>
      <c r="B497" s="38"/>
      <c r="C497" s="39"/>
      <c r="D497" s="229" t="s">
        <v>181</v>
      </c>
      <c r="E497" s="39"/>
      <c r="F497" s="230" t="s">
        <v>1138</v>
      </c>
      <c r="G497" s="39"/>
      <c r="H497" s="39"/>
      <c r="I497" s="231"/>
      <c r="J497" s="39"/>
      <c r="K497" s="39"/>
      <c r="L497" s="43"/>
      <c r="M497" s="232"/>
      <c r="N497" s="233"/>
      <c r="O497" s="83"/>
      <c r="P497" s="83"/>
      <c r="Q497" s="83"/>
      <c r="R497" s="83"/>
      <c r="S497" s="83"/>
      <c r="T497" s="84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T497" s="16" t="s">
        <v>181</v>
      </c>
      <c r="AU497" s="16" t="s">
        <v>85</v>
      </c>
    </row>
    <row r="498" s="2" customFormat="1" ht="24.15" customHeight="1">
      <c r="A498" s="37"/>
      <c r="B498" s="38"/>
      <c r="C498" s="234" t="s">
        <v>1139</v>
      </c>
      <c r="D498" s="234" t="s">
        <v>244</v>
      </c>
      <c r="E498" s="235" t="s">
        <v>1140</v>
      </c>
      <c r="F498" s="236" t="s">
        <v>1141</v>
      </c>
      <c r="G498" s="237" t="s">
        <v>190</v>
      </c>
      <c r="H498" s="238">
        <v>2.5299999999999998</v>
      </c>
      <c r="I498" s="239"/>
      <c r="J498" s="240">
        <f>ROUND(I498*H498,2)</f>
        <v>0</v>
      </c>
      <c r="K498" s="236" t="s">
        <v>178</v>
      </c>
      <c r="L498" s="241"/>
      <c r="M498" s="242" t="s">
        <v>20</v>
      </c>
      <c r="N498" s="243" t="s">
        <v>46</v>
      </c>
      <c r="O498" s="83"/>
      <c r="P498" s="227">
        <f>O498*H498</f>
        <v>0</v>
      </c>
      <c r="Q498" s="227">
        <v>0.00012</v>
      </c>
      <c r="R498" s="227">
        <f>Q498*H498</f>
        <v>0.00030360000000000001</v>
      </c>
      <c r="S498" s="227">
        <v>0</v>
      </c>
      <c r="T498" s="228">
        <f>S498*H498</f>
        <v>0</v>
      </c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R498" s="223" t="s">
        <v>335</v>
      </c>
      <c r="AT498" s="223" t="s">
        <v>244</v>
      </c>
      <c r="AU498" s="223" t="s">
        <v>85</v>
      </c>
      <c r="AY498" s="16" t="s">
        <v>126</v>
      </c>
      <c r="BE498" s="224">
        <f>IF(N498="základní",J498,0)</f>
        <v>0</v>
      </c>
      <c r="BF498" s="224">
        <f>IF(N498="snížená",J498,0)</f>
        <v>0</v>
      </c>
      <c r="BG498" s="224">
        <f>IF(N498="zákl. přenesená",J498,0)</f>
        <v>0</v>
      </c>
      <c r="BH498" s="224">
        <f>IF(N498="sníž. přenesená",J498,0)</f>
        <v>0</v>
      </c>
      <c r="BI498" s="224">
        <f>IF(N498="nulová",J498,0)</f>
        <v>0</v>
      </c>
      <c r="BJ498" s="16" t="s">
        <v>83</v>
      </c>
      <c r="BK498" s="224">
        <f>ROUND(I498*H498,2)</f>
        <v>0</v>
      </c>
      <c r="BL498" s="16" t="s">
        <v>133</v>
      </c>
      <c r="BM498" s="223" t="s">
        <v>1142</v>
      </c>
    </row>
    <row r="499" s="2" customFormat="1" ht="37.8" customHeight="1">
      <c r="A499" s="37"/>
      <c r="B499" s="38"/>
      <c r="C499" s="211" t="s">
        <v>1143</v>
      </c>
      <c r="D499" s="211" t="s">
        <v>129</v>
      </c>
      <c r="E499" s="212" t="s">
        <v>1144</v>
      </c>
      <c r="F499" s="213" t="s">
        <v>1145</v>
      </c>
      <c r="G499" s="214" t="s">
        <v>190</v>
      </c>
      <c r="H499" s="215">
        <v>13.6</v>
      </c>
      <c r="I499" s="216"/>
      <c r="J499" s="217">
        <f>ROUND(I499*H499,2)</f>
        <v>0</v>
      </c>
      <c r="K499" s="213" t="s">
        <v>178</v>
      </c>
      <c r="L499" s="43"/>
      <c r="M499" s="225" t="s">
        <v>20</v>
      </c>
      <c r="N499" s="226" t="s">
        <v>46</v>
      </c>
      <c r="O499" s="83"/>
      <c r="P499" s="227">
        <f>O499*H499</f>
        <v>0</v>
      </c>
      <c r="Q499" s="227">
        <v>0</v>
      </c>
      <c r="R499" s="227">
        <f>Q499*H499</f>
        <v>0</v>
      </c>
      <c r="S499" s="227">
        <v>0</v>
      </c>
      <c r="T499" s="228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223" t="s">
        <v>133</v>
      </c>
      <c r="AT499" s="223" t="s">
        <v>129</v>
      </c>
      <c r="AU499" s="223" t="s">
        <v>85</v>
      </c>
      <c r="AY499" s="16" t="s">
        <v>126</v>
      </c>
      <c r="BE499" s="224">
        <f>IF(N499="základní",J499,0)</f>
        <v>0</v>
      </c>
      <c r="BF499" s="224">
        <f>IF(N499="snížená",J499,0)</f>
        <v>0</v>
      </c>
      <c r="BG499" s="224">
        <f>IF(N499="zákl. přenesená",J499,0)</f>
        <v>0</v>
      </c>
      <c r="BH499" s="224">
        <f>IF(N499="sníž. přenesená",J499,0)</f>
        <v>0</v>
      </c>
      <c r="BI499" s="224">
        <f>IF(N499="nulová",J499,0)</f>
        <v>0</v>
      </c>
      <c r="BJ499" s="16" t="s">
        <v>83</v>
      </c>
      <c r="BK499" s="224">
        <f>ROUND(I499*H499,2)</f>
        <v>0</v>
      </c>
      <c r="BL499" s="16" t="s">
        <v>133</v>
      </c>
      <c r="BM499" s="223" t="s">
        <v>1146</v>
      </c>
    </row>
    <row r="500" s="2" customFormat="1">
      <c r="A500" s="37"/>
      <c r="B500" s="38"/>
      <c r="C500" s="39"/>
      <c r="D500" s="229" t="s">
        <v>181</v>
      </c>
      <c r="E500" s="39"/>
      <c r="F500" s="230" t="s">
        <v>1147</v>
      </c>
      <c r="G500" s="39"/>
      <c r="H500" s="39"/>
      <c r="I500" s="231"/>
      <c r="J500" s="39"/>
      <c r="K500" s="39"/>
      <c r="L500" s="43"/>
      <c r="M500" s="232"/>
      <c r="N500" s="233"/>
      <c r="O500" s="83"/>
      <c r="P500" s="83"/>
      <c r="Q500" s="83"/>
      <c r="R500" s="83"/>
      <c r="S500" s="83"/>
      <c r="T500" s="84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T500" s="16" t="s">
        <v>181</v>
      </c>
      <c r="AU500" s="16" t="s">
        <v>85</v>
      </c>
    </row>
    <row r="501" s="2" customFormat="1" ht="24.15" customHeight="1">
      <c r="A501" s="37"/>
      <c r="B501" s="38"/>
      <c r="C501" s="234" t="s">
        <v>1148</v>
      </c>
      <c r="D501" s="234" t="s">
        <v>244</v>
      </c>
      <c r="E501" s="235" t="s">
        <v>1149</v>
      </c>
      <c r="F501" s="236" t="s">
        <v>1150</v>
      </c>
      <c r="G501" s="237" t="s">
        <v>190</v>
      </c>
      <c r="H501" s="238">
        <v>15.640000000000001</v>
      </c>
      <c r="I501" s="239"/>
      <c r="J501" s="240">
        <f>ROUND(I501*H501,2)</f>
        <v>0</v>
      </c>
      <c r="K501" s="236" t="s">
        <v>178</v>
      </c>
      <c r="L501" s="241"/>
      <c r="M501" s="242" t="s">
        <v>20</v>
      </c>
      <c r="N501" s="243" t="s">
        <v>46</v>
      </c>
      <c r="O501" s="83"/>
      <c r="P501" s="227">
        <f>O501*H501</f>
        <v>0</v>
      </c>
      <c r="Q501" s="227">
        <v>0.00017000000000000001</v>
      </c>
      <c r="R501" s="227">
        <f>Q501*H501</f>
        <v>0.0026588000000000002</v>
      </c>
      <c r="S501" s="227">
        <v>0</v>
      </c>
      <c r="T501" s="228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223" t="s">
        <v>335</v>
      </c>
      <c r="AT501" s="223" t="s">
        <v>244</v>
      </c>
      <c r="AU501" s="223" t="s">
        <v>85</v>
      </c>
      <c r="AY501" s="16" t="s">
        <v>126</v>
      </c>
      <c r="BE501" s="224">
        <f>IF(N501="základní",J501,0)</f>
        <v>0</v>
      </c>
      <c r="BF501" s="224">
        <f>IF(N501="snížená",J501,0)</f>
        <v>0</v>
      </c>
      <c r="BG501" s="224">
        <f>IF(N501="zákl. přenesená",J501,0)</f>
        <v>0</v>
      </c>
      <c r="BH501" s="224">
        <f>IF(N501="sníž. přenesená",J501,0)</f>
        <v>0</v>
      </c>
      <c r="BI501" s="224">
        <f>IF(N501="nulová",J501,0)</f>
        <v>0</v>
      </c>
      <c r="BJ501" s="16" t="s">
        <v>83</v>
      </c>
      <c r="BK501" s="224">
        <f>ROUND(I501*H501,2)</f>
        <v>0</v>
      </c>
      <c r="BL501" s="16" t="s">
        <v>133</v>
      </c>
      <c r="BM501" s="223" t="s">
        <v>1151</v>
      </c>
    </row>
    <row r="502" s="2" customFormat="1" ht="44.25" customHeight="1">
      <c r="A502" s="37"/>
      <c r="B502" s="38"/>
      <c r="C502" s="211" t="s">
        <v>1152</v>
      </c>
      <c r="D502" s="211" t="s">
        <v>129</v>
      </c>
      <c r="E502" s="212" t="s">
        <v>1153</v>
      </c>
      <c r="F502" s="213" t="s">
        <v>1154</v>
      </c>
      <c r="G502" s="214" t="s">
        <v>190</v>
      </c>
      <c r="H502" s="215">
        <v>5.5</v>
      </c>
      <c r="I502" s="216"/>
      <c r="J502" s="217">
        <f>ROUND(I502*H502,2)</f>
        <v>0</v>
      </c>
      <c r="K502" s="213" t="s">
        <v>178</v>
      </c>
      <c r="L502" s="43"/>
      <c r="M502" s="225" t="s">
        <v>20</v>
      </c>
      <c r="N502" s="226" t="s">
        <v>46</v>
      </c>
      <c r="O502" s="83"/>
      <c r="P502" s="227">
        <f>O502*H502</f>
        <v>0</v>
      </c>
      <c r="Q502" s="227">
        <v>0</v>
      </c>
      <c r="R502" s="227">
        <f>Q502*H502</f>
        <v>0</v>
      </c>
      <c r="S502" s="227">
        <v>0</v>
      </c>
      <c r="T502" s="228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223" t="s">
        <v>133</v>
      </c>
      <c r="AT502" s="223" t="s">
        <v>129</v>
      </c>
      <c r="AU502" s="223" t="s">
        <v>85</v>
      </c>
      <c r="AY502" s="16" t="s">
        <v>126</v>
      </c>
      <c r="BE502" s="224">
        <f>IF(N502="základní",J502,0)</f>
        <v>0</v>
      </c>
      <c r="BF502" s="224">
        <f>IF(N502="snížená",J502,0)</f>
        <v>0</v>
      </c>
      <c r="BG502" s="224">
        <f>IF(N502="zákl. přenesená",J502,0)</f>
        <v>0</v>
      </c>
      <c r="BH502" s="224">
        <f>IF(N502="sníž. přenesená",J502,0)</f>
        <v>0</v>
      </c>
      <c r="BI502" s="224">
        <f>IF(N502="nulová",J502,0)</f>
        <v>0</v>
      </c>
      <c r="BJ502" s="16" t="s">
        <v>83</v>
      </c>
      <c r="BK502" s="224">
        <f>ROUND(I502*H502,2)</f>
        <v>0</v>
      </c>
      <c r="BL502" s="16" t="s">
        <v>133</v>
      </c>
      <c r="BM502" s="223" t="s">
        <v>1155</v>
      </c>
    </row>
    <row r="503" s="2" customFormat="1">
      <c r="A503" s="37"/>
      <c r="B503" s="38"/>
      <c r="C503" s="39"/>
      <c r="D503" s="229" t="s">
        <v>181</v>
      </c>
      <c r="E503" s="39"/>
      <c r="F503" s="230" t="s">
        <v>1156</v>
      </c>
      <c r="G503" s="39"/>
      <c r="H503" s="39"/>
      <c r="I503" s="231"/>
      <c r="J503" s="39"/>
      <c r="K503" s="39"/>
      <c r="L503" s="43"/>
      <c r="M503" s="232"/>
      <c r="N503" s="233"/>
      <c r="O503" s="83"/>
      <c r="P503" s="83"/>
      <c r="Q503" s="83"/>
      <c r="R503" s="83"/>
      <c r="S503" s="83"/>
      <c r="T503" s="84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T503" s="16" t="s">
        <v>181</v>
      </c>
      <c r="AU503" s="16" t="s">
        <v>85</v>
      </c>
    </row>
    <row r="504" s="2" customFormat="1" ht="24.15" customHeight="1">
      <c r="A504" s="37"/>
      <c r="B504" s="38"/>
      <c r="C504" s="234" t="s">
        <v>1157</v>
      </c>
      <c r="D504" s="234" t="s">
        <v>244</v>
      </c>
      <c r="E504" s="235" t="s">
        <v>1149</v>
      </c>
      <c r="F504" s="236" t="s">
        <v>1150</v>
      </c>
      <c r="G504" s="237" t="s">
        <v>190</v>
      </c>
      <c r="H504" s="238">
        <v>6.3250000000000002</v>
      </c>
      <c r="I504" s="239"/>
      <c r="J504" s="240">
        <f>ROUND(I504*H504,2)</f>
        <v>0</v>
      </c>
      <c r="K504" s="236" t="s">
        <v>178</v>
      </c>
      <c r="L504" s="241"/>
      <c r="M504" s="242" t="s">
        <v>20</v>
      </c>
      <c r="N504" s="243" t="s">
        <v>46</v>
      </c>
      <c r="O504" s="83"/>
      <c r="P504" s="227">
        <f>O504*H504</f>
        <v>0</v>
      </c>
      <c r="Q504" s="227">
        <v>0.00017000000000000001</v>
      </c>
      <c r="R504" s="227">
        <f>Q504*H504</f>
        <v>0.00107525</v>
      </c>
      <c r="S504" s="227">
        <v>0</v>
      </c>
      <c r="T504" s="228">
        <f>S504*H504</f>
        <v>0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223" t="s">
        <v>335</v>
      </c>
      <c r="AT504" s="223" t="s">
        <v>244</v>
      </c>
      <c r="AU504" s="223" t="s">
        <v>85</v>
      </c>
      <c r="AY504" s="16" t="s">
        <v>126</v>
      </c>
      <c r="BE504" s="224">
        <f>IF(N504="základní",J504,0)</f>
        <v>0</v>
      </c>
      <c r="BF504" s="224">
        <f>IF(N504="snížená",J504,0)</f>
        <v>0</v>
      </c>
      <c r="BG504" s="224">
        <f>IF(N504="zákl. přenesená",J504,0)</f>
        <v>0</v>
      </c>
      <c r="BH504" s="224">
        <f>IF(N504="sníž. přenesená",J504,0)</f>
        <v>0</v>
      </c>
      <c r="BI504" s="224">
        <f>IF(N504="nulová",J504,0)</f>
        <v>0</v>
      </c>
      <c r="BJ504" s="16" t="s">
        <v>83</v>
      </c>
      <c r="BK504" s="224">
        <f>ROUND(I504*H504,2)</f>
        <v>0</v>
      </c>
      <c r="BL504" s="16" t="s">
        <v>133</v>
      </c>
      <c r="BM504" s="223" t="s">
        <v>1158</v>
      </c>
    </row>
    <row r="505" s="2" customFormat="1" ht="44.25" customHeight="1">
      <c r="A505" s="37"/>
      <c r="B505" s="38"/>
      <c r="C505" s="211" t="s">
        <v>1159</v>
      </c>
      <c r="D505" s="211" t="s">
        <v>129</v>
      </c>
      <c r="E505" s="212" t="s">
        <v>1160</v>
      </c>
      <c r="F505" s="213" t="s">
        <v>1161</v>
      </c>
      <c r="G505" s="214" t="s">
        <v>190</v>
      </c>
      <c r="H505" s="215">
        <v>21.600000000000001</v>
      </c>
      <c r="I505" s="216"/>
      <c r="J505" s="217">
        <f>ROUND(I505*H505,2)</f>
        <v>0</v>
      </c>
      <c r="K505" s="213" t="s">
        <v>178</v>
      </c>
      <c r="L505" s="43"/>
      <c r="M505" s="225" t="s">
        <v>20</v>
      </c>
      <c r="N505" s="226" t="s">
        <v>46</v>
      </c>
      <c r="O505" s="83"/>
      <c r="P505" s="227">
        <f>O505*H505</f>
        <v>0</v>
      </c>
      <c r="Q505" s="227">
        <v>0</v>
      </c>
      <c r="R505" s="227">
        <f>Q505*H505</f>
        <v>0</v>
      </c>
      <c r="S505" s="227">
        <v>0</v>
      </c>
      <c r="T505" s="228">
        <f>S505*H505</f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223" t="s">
        <v>133</v>
      </c>
      <c r="AT505" s="223" t="s">
        <v>129</v>
      </c>
      <c r="AU505" s="223" t="s">
        <v>85</v>
      </c>
      <c r="AY505" s="16" t="s">
        <v>126</v>
      </c>
      <c r="BE505" s="224">
        <f>IF(N505="základní",J505,0)</f>
        <v>0</v>
      </c>
      <c r="BF505" s="224">
        <f>IF(N505="snížená",J505,0)</f>
        <v>0</v>
      </c>
      <c r="BG505" s="224">
        <f>IF(N505="zákl. přenesená",J505,0)</f>
        <v>0</v>
      </c>
      <c r="BH505" s="224">
        <f>IF(N505="sníž. přenesená",J505,0)</f>
        <v>0</v>
      </c>
      <c r="BI505" s="224">
        <f>IF(N505="nulová",J505,0)</f>
        <v>0</v>
      </c>
      <c r="BJ505" s="16" t="s">
        <v>83</v>
      </c>
      <c r="BK505" s="224">
        <f>ROUND(I505*H505,2)</f>
        <v>0</v>
      </c>
      <c r="BL505" s="16" t="s">
        <v>133</v>
      </c>
      <c r="BM505" s="223" t="s">
        <v>1162</v>
      </c>
    </row>
    <row r="506" s="2" customFormat="1">
      <c r="A506" s="37"/>
      <c r="B506" s="38"/>
      <c r="C506" s="39"/>
      <c r="D506" s="229" t="s">
        <v>181</v>
      </c>
      <c r="E506" s="39"/>
      <c r="F506" s="230" t="s">
        <v>1163</v>
      </c>
      <c r="G506" s="39"/>
      <c r="H506" s="39"/>
      <c r="I506" s="231"/>
      <c r="J506" s="39"/>
      <c r="K506" s="39"/>
      <c r="L506" s="43"/>
      <c r="M506" s="232"/>
      <c r="N506" s="233"/>
      <c r="O506" s="83"/>
      <c r="P506" s="83"/>
      <c r="Q506" s="83"/>
      <c r="R506" s="83"/>
      <c r="S506" s="83"/>
      <c r="T506" s="84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T506" s="16" t="s">
        <v>181</v>
      </c>
      <c r="AU506" s="16" t="s">
        <v>85</v>
      </c>
    </row>
    <row r="507" s="2" customFormat="1" ht="24.15" customHeight="1">
      <c r="A507" s="37"/>
      <c r="B507" s="38"/>
      <c r="C507" s="234" t="s">
        <v>1164</v>
      </c>
      <c r="D507" s="234" t="s">
        <v>244</v>
      </c>
      <c r="E507" s="235" t="s">
        <v>1140</v>
      </c>
      <c r="F507" s="236" t="s">
        <v>1141</v>
      </c>
      <c r="G507" s="237" t="s">
        <v>190</v>
      </c>
      <c r="H507" s="238">
        <v>24.84</v>
      </c>
      <c r="I507" s="239"/>
      <c r="J507" s="240">
        <f>ROUND(I507*H507,2)</f>
        <v>0</v>
      </c>
      <c r="K507" s="236" t="s">
        <v>178</v>
      </c>
      <c r="L507" s="241"/>
      <c r="M507" s="242" t="s">
        <v>20</v>
      </c>
      <c r="N507" s="243" t="s">
        <v>46</v>
      </c>
      <c r="O507" s="83"/>
      <c r="P507" s="227">
        <f>O507*H507</f>
        <v>0</v>
      </c>
      <c r="Q507" s="227">
        <v>0.00012</v>
      </c>
      <c r="R507" s="227">
        <f>Q507*H507</f>
        <v>0.0029808</v>
      </c>
      <c r="S507" s="227">
        <v>0</v>
      </c>
      <c r="T507" s="228">
        <f>S507*H507</f>
        <v>0</v>
      </c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R507" s="223" t="s">
        <v>335</v>
      </c>
      <c r="AT507" s="223" t="s">
        <v>244</v>
      </c>
      <c r="AU507" s="223" t="s">
        <v>85</v>
      </c>
      <c r="AY507" s="16" t="s">
        <v>126</v>
      </c>
      <c r="BE507" s="224">
        <f>IF(N507="základní",J507,0)</f>
        <v>0</v>
      </c>
      <c r="BF507" s="224">
        <f>IF(N507="snížená",J507,0)</f>
        <v>0</v>
      </c>
      <c r="BG507" s="224">
        <f>IF(N507="zákl. přenesená",J507,0)</f>
        <v>0</v>
      </c>
      <c r="BH507" s="224">
        <f>IF(N507="sníž. přenesená",J507,0)</f>
        <v>0</v>
      </c>
      <c r="BI507" s="224">
        <f>IF(N507="nulová",J507,0)</f>
        <v>0</v>
      </c>
      <c r="BJ507" s="16" t="s">
        <v>83</v>
      </c>
      <c r="BK507" s="224">
        <f>ROUND(I507*H507,2)</f>
        <v>0</v>
      </c>
      <c r="BL507" s="16" t="s">
        <v>133</v>
      </c>
      <c r="BM507" s="223" t="s">
        <v>1165</v>
      </c>
    </row>
    <row r="508" s="2" customFormat="1" ht="55.5" customHeight="1">
      <c r="A508" s="37"/>
      <c r="B508" s="38"/>
      <c r="C508" s="211" t="s">
        <v>1166</v>
      </c>
      <c r="D508" s="211" t="s">
        <v>129</v>
      </c>
      <c r="E508" s="212" t="s">
        <v>1167</v>
      </c>
      <c r="F508" s="213" t="s">
        <v>1168</v>
      </c>
      <c r="G508" s="214" t="s">
        <v>190</v>
      </c>
      <c r="H508" s="215">
        <v>33.600000000000001</v>
      </c>
      <c r="I508" s="216"/>
      <c r="J508" s="217">
        <f>ROUND(I508*H508,2)</f>
        <v>0</v>
      </c>
      <c r="K508" s="213" t="s">
        <v>178</v>
      </c>
      <c r="L508" s="43"/>
      <c r="M508" s="225" t="s">
        <v>20</v>
      </c>
      <c r="N508" s="226" t="s">
        <v>46</v>
      </c>
      <c r="O508" s="83"/>
      <c r="P508" s="227">
        <f>O508*H508</f>
        <v>0</v>
      </c>
      <c r="Q508" s="227">
        <v>0</v>
      </c>
      <c r="R508" s="227">
        <f>Q508*H508</f>
        <v>0</v>
      </c>
      <c r="S508" s="227">
        <v>0.00048000000000000001</v>
      </c>
      <c r="T508" s="228">
        <f>S508*H508</f>
        <v>0.016128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223" t="s">
        <v>133</v>
      </c>
      <c r="AT508" s="223" t="s">
        <v>129</v>
      </c>
      <c r="AU508" s="223" t="s">
        <v>85</v>
      </c>
      <c r="AY508" s="16" t="s">
        <v>126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6" t="s">
        <v>83</v>
      </c>
      <c r="BK508" s="224">
        <f>ROUND(I508*H508,2)</f>
        <v>0</v>
      </c>
      <c r="BL508" s="16" t="s">
        <v>133</v>
      </c>
      <c r="BM508" s="223" t="s">
        <v>1169</v>
      </c>
    </row>
    <row r="509" s="2" customFormat="1">
      <c r="A509" s="37"/>
      <c r="B509" s="38"/>
      <c r="C509" s="39"/>
      <c r="D509" s="229" t="s">
        <v>181</v>
      </c>
      <c r="E509" s="39"/>
      <c r="F509" s="230" t="s">
        <v>1170</v>
      </c>
      <c r="G509" s="39"/>
      <c r="H509" s="39"/>
      <c r="I509" s="231"/>
      <c r="J509" s="39"/>
      <c r="K509" s="39"/>
      <c r="L509" s="43"/>
      <c r="M509" s="232"/>
      <c r="N509" s="233"/>
      <c r="O509" s="83"/>
      <c r="P509" s="83"/>
      <c r="Q509" s="83"/>
      <c r="R509" s="83"/>
      <c r="S509" s="83"/>
      <c r="T509" s="84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T509" s="16" t="s">
        <v>181</v>
      </c>
      <c r="AU509" s="16" t="s">
        <v>85</v>
      </c>
    </row>
    <row r="510" s="2" customFormat="1" ht="24.15" customHeight="1">
      <c r="A510" s="37"/>
      <c r="B510" s="38"/>
      <c r="C510" s="211" t="s">
        <v>1171</v>
      </c>
      <c r="D510" s="211" t="s">
        <v>129</v>
      </c>
      <c r="E510" s="212" t="s">
        <v>1172</v>
      </c>
      <c r="F510" s="213" t="s">
        <v>1173</v>
      </c>
      <c r="G510" s="214" t="s">
        <v>190</v>
      </c>
      <c r="H510" s="215">
        <v>1.1499999999999999</v>
      </c>
      <c r="I510" s="216"/>
      <c r="J510" s="217">
        <f>ROUND(I510*H510,2)</f>
        <v>0</v>
      </c>
      <c r="K510" s="213" t="s">
        <v>178</v>
      </c>
      <c r="L510" s="43"/>
      <c r="M510" s="225" t="s">
        <v>20</v>
      </c>
      <c r="N510" s="226" t="s">
        <v>46</v>
      </c>
      <c r="O510" s="83"/>
      <c r="P510" s="227">
        <f>O510*H510</f>
        <v>0</v>
      </c>
      <c r="Q510" s="227">
        <v>0</v>
      </c>
      <c r="R510" s="227">
        <f>Q510*H510</f>
        <v>0</v>
      </c>
      <c r="S510" s="227">
        <v>0</v>
      </c>
      <c r="T510" s="228">
        <f>S510*H510</f>
        <v>0</v>
      </c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R510" s="223" t="s">
        <v>133</v>
      </c>
      <c r="AT510" s="223" t="s">
        <v>129</v>
      </c>
      <c r="AU510" s="223" t="s">
        <v>85</v>
      </c>
      <c r="AY510" s="16" t="s">
        <v>126</v>
      </c>
      <c r="BE510" s="224">
        <f>IF(N510="základní",J510,0)</f>
        <v>0</v>
      </c>
      <c r="BF510" s="224">
        <f>IF(N510="snížená",J510,0)</f>
        <v>0</v>
      </c>
      <c r="BG510" s="224">
        <f>IF(N510="zákl. přenesená",J510,0)</f>
        <v>0</v>
      </c>
      <c r="BH510" s="224">
        <f>IF(N510="sníž. přenesená",J510,0)</f>
        <v>0</v>
      </c>
      <c r="BI510" s="224">
        <f>IF(N510="nulová",J510,0)</f>
        <v>0</v>
      </c>
      <c r="BJ510" s="16" t="s">
        <v>83</v>
      </c>
      <c r="BK510" s="224">
        <f>ROUND(I510*H510,2)</f>
        <v>0</v>
      </c>
      <c r="BL510" s="16" t="s">
        <v>133</v>
      </c>
      <c r="BM510" s="223" t="s">
        <v>1174</v>
      </c>
    </row>
    <row r="511" s="2" customFormat="1">
      <c r="A511" s="37"/>
      <c r="B511" s="38"/>
      <c r="C511" s="39"/>
      <c r="D511" s="229" t="s">
        <v>181</v>
      </c>
      <c r="E511" s="39"/>
      <c r="F511" s="230" t="s">
        <v>1175</v>
      </c>
      <c r="G511" s="39"/>
      <c r="H511" s="39"/>
      <c r="I511" s="231"/>
      <c r="J511" s="39"/>
      <c r="K511" s="39"/>
      <c r="L511" s="43"/>
      <c r="M511" s="232"/>
      <c r="N511" s="233"/>
      <c r="O511" s="83"/>
      <c r="P511" s="83"/>
      <c r="Q511" s="83"/>
      <c r="R511" s="83"/>
      <c r="S511" s="83"/>
      <c r="T511" s="84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T511" s="16" t="s">
        <v>181</v>
      </c>
      <c r="AU511" s="16" t="s">
        <v>85</v>
      </c>
    </row>
    <row r="512" s="2" customFormat="1" ht="33" customHeight="1">
      <c r="A512" s="37"/>
      <c r="B512" s="38"/>
      <c r="C512" s="211" t="s">
        <v>1176</v>
      </c>
      <c r="D512" s="211" t="s">
        <v>129</v>
      </c>
      <c r="E512" s="212" t="s">
        <v>1177</v>
      </c>
      <c r="F512" s="213" t="s">
        <v>1178</v>
      </c>
      <c r="G512" s="214" t="s">
        <v>327</v>
      </c>
      <c r="H512" s="215">
        <v>5</v>
      </c>
      <c r="I512" s="216"/>
      <c r="J512" s="217">
        <f>ROUND(I512*H512,2)</f>
        <v>0</v>
      </c>
      <c r="K512" s="213" t="s">
        <v>178</v>
      </c>
      <c r="L512" s="43"/>
      <c r="M512" s="225" t="s">
        <v>20</v>
      </c>
      <c r="N512" s="226" t="s">
        <v>46</v>
      </c>
      <c r="O512" s="83"/>
      <c r="P512" s="227">
        <f>O512*H512</f>
        <v>0</v>
      </c>
      <c r="Q512" s="227">
        <v>0</v>
      </c>
      <c r="R512" s="227">
        <f>Q512*H512</f>
        <v>0</v>
      </c>
      <c r="S512" s="227">
        <v>0</v>
      </c>
      <c r="T512" s="228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223" t="s">
        <v>133</v>
      </c>
      <c r="AT512" s="223" t="s">
        <v>129</v>
      </c>
      <c r="AU512" s="223" t="s">
        <v>85</v>
      </c>
      <c r="AY512" s="16" t="s">
        <v>126</v>
      </c>
      <c r="BE512" s="224">
        <f>IF(N512="základní",J512,0)</f>
        <v>0</v>
      </c>
      <c r="BF512" s="224">
        <f>IF(N512="snížená",J512,0)</f>
        <v>0</v>
      </c>
      <c r="BG512" s="224">
        <f>IF(N512="zákl. přenesená",J512,0)</f>
        <v>0</v>
      </c>
      <c r="BH512" s="224">
        <f>IF(N512="sníž. přenesená",J512,0)</f>
        <v>0</v>
      </c>
      <c r="BI512" s="224">
        <f>IF(N512="nulová",J512,0)</f>
        <v>0</v>
      </c>
      <c r="BJ512" s="16" t="s">
        <v>83</v>
      </c>
      <c r="BK512" s="224">
        <f>ROUND(I512*H512,2)</f>
        <v>0</v>
      </c>
      <c r="BL512" s="16" t="s">
        <v>133</v>
      </c>
      <c r="BM512" s="223" t="s">
        <v>1179</v>
      </c>
    </row>
    <row r="513" s="2" customFormat="1">
      <c r="A513" s="37"/>
      <c r="B513" s="38"/>
      <c r="C513" s="39"/>
      <c r="D513" s="229" t="s">
        <v>181</v>
      </c>
      <c r="E513" s="39"/>
      <c r="F513" s="230" t="s">
        <v>1180</v>
      </c>
      <c r="G513" s="39"/>
      <c r="H513" s="39"/>
      <c r="I513" s="231"/>
      <c r="J513" s="39"/>
      <c r="K513" s="39"/>
      <c r="L513" s="43"/>
      <c r="M513" s="232"/>
      <c r="N513" s="233"/>
      <c r="O513" s="83"/>
      <c r="P513" s="83"/>
      <c r="Q513" s="83"/>
      <c r="R513" s="83"/>
      <c r="S513" s="83"/>
      <c r="T513" s="84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T513" s="16" t="s">
        <v>181</v>
      </c>
      <c r="AU513" s="16" t="s">
        <v>85</v>
      </c>
    </row>
    <row r="514" s="2" customFormat="1" ht="33" customHeight="1">
      <c r="A514" s="37"/>
      <c r="B514" s="38"/>
      <c r="C514" s="211" t="s">
        <v>1181</v>
      </c>
      <c r="D514" s="211" t="s">
        <v>129</v>
      </c>
      <c r="E514" s="212" t="s">
        <v>1182</v>
      </c>
      <c r="F514" s="213" t="s">
        <v>1183</v>
      </c>
      <c r="G514" s="214" t="s">
        <v>190</v>
      </c>
      <c r="H514" s="215">
        <v>21.600000000000001</v>
      </c>
      <c r="I514" s="216"/>
      <c r="J514" s="217">
        <f>ROUND(I514*H514,2)</f>
        <v>0</v>
      </c>
      <c r="K514" s="213" t="s">
        <v>178</v>
      </c>
      <c r="L514" s="43"/>
      <c r="M514" s="225" t="s">
        <v>20</v>
      </c>
      <c r="N514" s="226" t="s">
        <v>46</v>
      </c>
      <c r="O514" s="83"/>
      <c r="P514" s="227">
        <f>O514*H514</f>
        <v>0</v>
      </c>
      <c r="Q514" s="227">
        <v>0</v>
      </c>
      <c r="R514" s="227">
        <f>Q514*H514</f>
        <v>0</v>
      </c>
      <c r="S514" s="227">
        <v>0</v>
      </c>
      <c r="T514" s="228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223" t="s">
        <v>133</v>
      </c>
      <c r="AT514" s="223" t="s">
        <v>129</v>
      </c>
      <c r="AU514" s="223" t="s">
        <v>85</v>
      </c>
      <c r="AY514" s="16" t="s">
        <v>126</v>
      </c>
      <c r="BE514" s="224">
        <f>IF(N514="základní",J514,0)</f>
        <v>0</v>
      </c>
      <c r="BF514" s="224">
        <f>IF(N514="snížená",J514,0)</f>
        <v>0</v>
      </c>
      <c r="BG514" s="224">
        <f>IF(N514="zákl. přenesená",J514,0)</f>
        <v>0</v>
      </c>
      <c r="BH514" s="224">
        <f>IF(N514="sníž. přenesená",J514,0)</f>
        <v>0</v>
      </c>
      <c r="BI514" s="224">
        <f>IF(N514="nulová",J514,0)</f>
        <v>0</v>
      </c>
      <c r="BJ514" s="16" t="s">
        <v>83</v>
      </c>
      <c r="BK514" s="224">
        <f>ROUND(I514*H514,2)</f>
        <v>0</v>
      </c>
      <c r="BL514" s="16" t="s">
        <v>133</v>
      </c>
      <c r="BM514" s="223" t="s">
        <v>1184</v>
      </c>
    </row>
    <row r="515" s="2" customFormat="1">
      <c r="A515" s="37"/>
      <c r="B515" s="38"/>
      <c r="C515" s="39"/>
      <c r="D515" s="229" t="s">
        <v>181</v>
      </c>
      <c r="E515" s="39"/>
      <c r="F515" s="230" t="s">
        <v>1185</v>
      </c>
      <c r="G515" s="39"/>
      <c r="H515" s="39"/>
      <c r="I515" s="231"/>
      <c r="J515" s="39"/>
      <c r="K515" s="39"/>
      <c r="L515" s="43"/>
      <c r="M515" s="232"/>
      <c r="N515" s="233"/>
      <c r="O515" s="83"/>
      <c r="P515" s="83"/>
      <c r="Q515" s="83"/>
      <c r="R515" s="83"/>
      <c r="S515" s="83"/>
      <c r="T515" s="84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T515" s="16" t="s">
        <v>181</v>
      </c>
      <c r="AU515" s="16" t="s">
        <v>85</v>
      </c>
    </row>
    <row r="516" s="2" customFormat="1" ht="49.05" customHeight="1">
      <c r="A516" s="37"/>
      <c r="B516" s="38"/>
      <c r="C516" s="211" t="s">
        <v>1186</v>
      </c>
      <c r="D516" s="211" t="s">
        <v>129</v>
      </c>
      <c r="E516" s="212" t="s">
        <v>1187</v>
      </c>
      <c r="F516" s="213" t="s">
        <v>1188</v>
      </c>
      <c r="G516" s="214" t="s">
        <v>327</v>
      </c>
      <c r="H516" s="215">
        <v>1</v>
      </c>
      <c r="I516" s="216"/>
      <c r="J516" s="217">
        <f>ROUND(I516*H516,2)</f>
        <v>0</v>
      </c>
      <c r="K516" s="213" t="s">
        <v>178</v>
      </c>
      <c r="L516" s="43"/>
      <c r="M516" s="225" t="s">
        <v>20</v>
      </c>
      <c r="N516" s="226" t="s">
        <v>46</v>
      </c>
      <c r="O516" s="83"/>
      <c r="P516" s="227">
        <f>O516*H516</f>
        <v>0</v>
      </c>
      <c r="Q516" s="227">
        <v>0</v>
      </c>
      <c r="R516" s="227">
        <f>Q516*H516</f>
        <v>0</v>
      </c>
      <c r="S516" s="227">
        <v>0</v>
      </c>
      <c r="T516" s="228">
        <f>S516*H516</f>
        <v>0</v>
      </c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R516" s="223" t="s">
        <v>133</v>
      </c>
      <c r="AT516" s="223" t="s">
        <v>129</v>
      </c>
      <c r="AU516" s="223" t="s">
        <v>85</v>
      </c>
      <c r="AY516" s="16" t="s">
        <v>126</v>
      </c>
      <c r="BE516" s="224">
        <f>IF(N516="základní",J516,0)</f>
        <v>0</v>
      </c>
      <c r="BF516" s="224">
        <f>IF(N516="snížená",J516,0)</f>
        <v>0</v>
      </c>
      <c r="BG516" s="224">
        <f>IF(N516="zákl. přenesená",J516,0)</f>
        <v>0</v>
      </c>
      <c r="BH516" s="224">
        <f>IF(N516="sníž. přenesená",J516,0)</f>
        <v>0</v>
      </c>
      <c r="BI516" s="224">
        <f>IF(N516="nulová",J516,0)</f>
        <v>0</v>
      </c>
      <c r="BJ516" s="16" t="s">
        <v>83</v>
      </c>
      <c r="BK516" s="224">
        <f>ROUND(I516*H516,2)</f>
        <v>0</v>
      </c>
      <c r="BL516" s="16" t="s">
        <v>133</v>
      </c>
      <c r="BM516" s="223" t="s">
        <v>1189</v>
      </c>
    </row>
    <row r="517" s="2" customFormat="1">
      <c r="A517" s="37"/>
      <c r="B517" s="38"/>
      <c r="C517" s="39"/>
      <c r="D517" s="229" t="s">
        <v>181</v>
      </c>
      <c r="E517" s="39"/>
      <c r="F517" s="230" t="s">
        <v>1190</v>
      </c>
      <c r="G517" s="39"/>
      <c r="H517" s="39"/>
      <c r="I517" s="231"/>
      <c r="J517" s="39"/>
      <c r="K517" s="39"/>
      <c r="L517" s="43"/>
      <c r="M517" s="232"/>
      <c r="N517" s="233"/>
      <c r="O517" s="83"/>
      <c r="P517" s="83"/>
      <c r="Q517" s="83"/>
      <c r="R517" s="83"/>
      <c r="S517" s="83"/>
      <c r="T517" s="84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T517" s="16" t="s">
        <v>181</v>
      </c>
      <c r="AU517" s="16" t="s">
        <v>85</v>
      </c>
    </row>
    <row r="518" s="2" customFormat="1" ht="24.15" customHeight="1">
      <c r="A518" s="37"/>
      <c r="B518" s="38"/>
      <c r="C518" s="234" t="s">
        <v>1191</v>
      </c>
      <c r="D518" s="234" t="s">
        <v>244</v>
      </c>
      <c r="E518" s="235" t="s">
        <v>1192</v>
      </c>
      <c r="F518" s="236" t="s">
        <v>1193</v>
      </c>
      <c r="G518" s="237" t="s">
        <v>327</v>
      </c>
      <c r="H518" s="238">
        <v>1</v>
      </c>
      <c r="I518" s="239"/>
      <c r="J518" s="240">
        <f>ROUND(I518*H518,2)</f>
        <v>0</v>
      </c>
      <c r="K518" s="236" t="s">
        <v>20</v>
      </c>
      <c r="L518" s="241"/>
      <c r="M518" s="242" t="s">
        <v>20</v>
      </c>
      <c r="N518" s="243" t="s">
        <v>46</v>
      </c>
      <c r="O518" s="83"/>
      <c r="P518" s="227">
        <f>O518*H518</f>
        <v>0</v>
      </c>
      <c r="Q518" s="227">
        <v>4.0000000000000003E-05</v>
      </c>
      <c r="R518" s="227">
        <f>Q518*H518</f>
        <v>4.0000000000000003E-05</v>
      </c>
      <c r="S518" s="227">
        <v>0</v>
      </c>
      <c r="T518" s="228">
        <f>S518*H518</f>
        <v>0</v>
      </c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R518" s="223" t="s">
        <v>335</v>
      </c>
      <c r="AT518" s="223" t="s">
        <v>244</v>
      </c>
      <c r="AU518" s="223" t="s">
        <v>85</v>
      </c>
      <c r="AY518" s="16" t="s">
        <v>126</v>
      </c>
      <c r="BE518" s="224">
        <f>IF(N518="základní",J518,0)</f>
        <v>0</v>
      </c>
      <c r="BF518" s="224">
        <f>IF(N518="snížená",J518,0)</f>
        <v>0</v>
      </c>
      <c r="BG518" s="224">
        <f>IF(N518="zákl. přenesená",J518,0)</f>
        <v>0</v>
      </c>
      <c r="BH518" s="224">
        <f>IF(N518="sníž. přenesená",J518,0)</f>
        <v>0</v>
      </c>
      <c r="BI518" s="224">
        <f>IF(N518="nulová",J518,0)</f>
        <v>0</v>
      </c>
      <c r="BJ518" s="16" t="s">
        <v>83</v>
      </c>
      <c r="BK518" s="224">
        <f>ROUND(I518*H518,2)</f>
        <v>0</v>
      </c>
      <c r="BL518" s="16" t="s">
        <v>133</v>
      </c>
      <c r="BM518" s="223" t="s">
        <v>1194</v>
      </c>
    </row>
    <row r="519" s="2" customFormat="1" ht="16.5" customHeight="1">
      <c r="A519" s="37"/>
      <c r="B519" s="38"/>
      <c r="C519" s="234" t="s">
        <v>1195</v>
      </c>
      <c r="D519" s="234" t="s">
        <v>244</v>
      </c>
      <c r="E519" s="235" t="s">
        <v>1196</v>
      </c>
      <c r="F519" s="236" t="s">
        <v>1197</v>
      </c>
      <c r="G519" s="237" t="s">
        <v>327</v>
      </c>
      <c r="H519" s="238">
        <v>1</v>
      </c>
      <c r="I519" s="239"/>
      <c r="J519" s="240">
        <f>ROUND(I519*H519,2)</f>
        <v>0</v>
      </c>
      <c r="K519" s="236" t="s">
        <v>20</v>
      </c>
      <c r="L519" s="241"/>
      <c r="M519" s="242" t="s">
        <v>20</v>
      </c>
      <c r="N519" s="243" t="s">
        <v>46</v>
      </c>
      <c r="O519" s="83"/>
      <c r="P519" s="227">
        <f>O519*H519</f>
        <v>0</v>
      </c>
      <c r="Q519" s="227">
        <v>1.0000000000000001E-05</v>
      </c>
      <c r="R519" s="227">
        <f>Q519*H519</f>
        <v>1.0000000000000001E-05</v>
      </c>
      <c r="S519" s="227">
        <v>0</v>
      </c>
      <c r="T519" s="228">
        <f>S519*H519</f>
        <v>0</v>
      </c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R519" s="223" t="s">
        <v>335</v>
      </c>
      <c r="AT519" s="223" t="s">
        <v>244</v>
      </c>
      <c r="AU519" s="223" t="s">
        <v>85</v>
      </c>
      <c r="AY519" s="16" t="s">
        <v>126</v>
      </c>
      <c r="BE519" s="224">
        <f>IF(N519="základní",J519,0)</f>
        <v>0</v>
      </c>
      <c r="BF519" s="224">
        <f>IF(N519="snížená",J519,0)</f>
        <v>0</v>
      </c>
      <c r="BG519" s="224">
        <f>IF(N519="zákl. přenesená",J519,0)</f>
        <v>0</v>
      </c>
      <c r="BH519" s="224">
        <f>IF(N519="sníž. přenesená",J519,0)</f>
        <v>0</v>
      </c>
      <c r="BI519" s="224">
        <f>IF(N519="nulová",J519,0)</f>
        <v>0</v>
      </c>
      <c r="BJ519" s="16" t="s">
        <v>83</v>
      </c>
      <c r="BK519" s="224">
        <f>ROUND(I519*H519,2)</f>
        <v>0</v>
      </c>
      <c r="BL519" s="16" t="s">
        <v>133</v>
      </c>
      <c r="BM519" s="223" t="s">
        <v>1198</v>
      </c>
    </row>
    <row r="520" s="2" customFormat="1" ht="44.25" customHeight="1">
      <c r="A520" s="37"/>
      <c r="B520" s="38"/>
      <c r="C520" s="211" t="s">
        <v>1199</v>
      </c>
      <c r="D520" s="211" t="s">
        <v>129</v>
      </c>
      <c r="E520" s="212" t="s">
        <v>1200</v>
      </c>
      <c r="F520" s="213" t="s">
        <v>1201</v>
      </c>
      <c r="G520" s="214" t="s">
        <v>327</v>
      </c>
      <c r="H520" s="215">
        <v>3</v>
      </c>
      <c r="I520" s="216"/>
      <c r="J520" s="217">
        <f>ROUND(I520*H520,2)</f>
        <v>0</v>
      </c>
      <c r="K520" s="213" t="s">
        <v>178</v>
      </c>
      <c r="L520" s="43"/>
      <c r="M520" s="225" t="s">
        <v>20</v>
      </c>
      <c r="N520" s="226" t="s">
        <v>46</v>
      </c>
      <c r="O520" s="83"/>
      <c r="P520" s="227">
        <f>O520*H520</f>
        <v>0</v>
      </c>
      <c r="Q520" s="227">
        <v>0</v>
      </c>
      <c r="R520" s="227">
        <f>Q520*H520</f>
        <v>0</v>
      </c>
      <c r="S520" s="227">
        <v>4.8000000000000001E-05</v>
      </c>
      <c r="T520" s="228">
        <f>S520*H520</f>
        <v>0.000144</v>
      </c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R520" s="223" t="s">
        <v>133</v>
      </c>
      <c r="AT520" s="223" t="s">
        <v>129</v>
      </c>
      <c r="AU520" s="223" t="s">
        <v>85</v>
      </c>
      <c r="AY520" s="16" t="s">
        <v>126</v>
      </c>
      <c r="BE520" s="224">
        <f>IF(N520="základní",J520,0)</f>
        <v>0</v>
      </c>
      <c r="BF520" s="224">
        <f>IF(N520="snížená",J520,0)</f>
        <v>0</v>
      </c>
      <c r="BG520" s="224">
        <f>IF(N520="zákl. přenesená",J520,0)</f>
        <v>0</v>
      </c>
      <c r="BH520" s="224">
        <f>IF(N520="sníž. přenesená",J520,0)</f>
        <v>0</v>
      </c>
      <c r="BI520" s="224">
        <f>IF(N520="nulová",J520,0)</f>
        <v>0</v>
      </c>
      <c r="BJ520" s="16" t="s">
        <v>83</v>
      </c>
      <c r="BK520" s="224">
        <f>ROUND(I520*H520,2)</f>
        <v>0</v>
      </c>
      <c r="BL520" s="16" t="s">
        <v>133</v>
      </c>
      <c r="BM520" s="223" t="s">
        <v>1202</v>
      </c>
    </row>
    <row r="521" s="2" customFormat="1">
      <c r="A521" s="37"/>
      <c r="B521" s="38"/>
      <c r="C521" s="39"/>
      <c r="D521" s="229" t="s">
        <v>181</v>
      </c>
      <c r="E521" s="39"/>
      <c r="F521" s="230" t="s">
        <v>1203</v>
      </c>
      <c r="G521" s="39"/>
      <c r="H521" s="39"/>
      <c r="I521" s="231"/>
      <c r="J521" s="39"/>
      <c r="K521" s="39"/>
      <c r="L521" s="43"/>
      <c r="M521" s="232"/>
      <c r="N521" s="233"/>
      <c r="O521" s="83"/>
      <c r="P521" s="83"/>
      <c r="Q521" s="83"/>
      <c r="R521" s="83"/>
      <c r="S521" s="83"/>
      <c r="T521" s="84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T521" s="16" t="s">
        <v>181</v>
      </c>
      <c r="AU521" s="16" t="s">
        <v>85</v>
      </c>
    </row>
    <row r="522" s="2" customFormat="1" ht="37.8" customHeight="1">
      <c r="A522" s="37"/>
      <c r="B522" s="38"/>
      <c r="C522" s="211" t="s">
        <v>1204</v>
      </c>
      <c r="D522" s="211" t="s">
        <v>129</v>
      </c>
      <c r="E522" s="212" t="s">
        <v>1205</v>
      </c>
      <c r="F522" s="213" t="s">
        <v>1206</v>
      </c>
      <c r="G522" s="214" t="s">
        <v>327</v>
      </c>
      <c r="H522" s="215">
        <v>1</v>
      </c>
      <c r="I522" s="216"/>
      <c r="J522" s="217">
        <f>ROUND(I522*H522,2)</f>
        <v>0</v>
      </c>
      <c r="K522" s="213" t="s">
        <v>178</v>
      </c>
      <c r="L522" s="43"/>
      <c r="M522" s="225" t="s">
        <v>20</v>
      </c>
      <c r="N522" s="226" t="s">
        <v>46</v>
      </c>
      <c r="O522" s="83"/>
      <c r="P522" s="227">
        <f>O522*H522</f>
        <v>0</v>
      </c>
      <c r="Q522" s="227">
        <v>0</v>
      </c>
      <c r="R522" s="227">
        <f>Q522*H522</f>
        <v>0</v>
      </c>
      <c r="S522" s="227">
        <v>0</v>
      </c>
      <c r="T522" s="228">
        <f>S522*H522</f>
        <v>0</v>
      </c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R522" s="223" t="s">
        <v>133</v>
      </c>
      <c r="AT522" s="223" t="s">
        <v>129</v>
      </c>
      <c r="AU522" s="223" t="s">
        <v>85</v>
      </c>
      <c r="AY522" s="16" t="s">
        <v>126</v>
      </c>
      <c r="BE522" s="224">
        <f>IF(N522="základní",J522,0)</f>
        <v>0</v>
      </c>
      <c r="BF522" s="224">
        <f>IF(N522="snížená",J522,0)</f>
        <v>0</v>
      </c>
      <c r="BG522" s="224">
        <f>IF(N522="zákl. přenesená",J522,0)</f>
        <v>0</v>
      </c>
      <c r="BH522" s="224">
        <f>IF(N522="sníž. přenesená",J522,0)</f>
        <v>0</v>
      </c>
      <c r="BI522" s="224">
        <f>IF(N522="nulová",J522,0)</f>
        <v>0</v>
      </c>
      <c r="BJ522" s="16" t="s">
        <v>83</v>
      </c>
      <c r="BK522" s="224">
        <f>ROUND(I522*H522,2)</f>
        <v>0</v>
      </c>
      <c r="BL522" s="16" t="s">
        <v>133</v>
      </c>
      <c r="BM522" s="223" t="s">
        <v>1207</v>
      </c>
    </row>
    <row r="523" s="2" customFormat="1">
      <c r="A523" s="37"/>
      <c r="B523" s="38"/>
      <c r="C523" s="39"/>
      <c r="D523" s="229" t="s">
        <v>181</v>
      </c>
      <c r="E523" s="39"/>
      <c r="F523" s="230" t="s">
        <v>1208</v>
      </c>
      <c r="G523" s="39"/>
      <c r="H523" s="39"/>
      <c r="I523" s="231"/>
      <c r="J523" s="39"/>
      <c r="K523" s="39"/>
      <c r="L523" s="43"/>
      <c r="M523" s="232"/>
      <c r="N523" s="233"/>
      <c r="O523" s="83"/>
      <c r="P523" s="83"/>
      <c r="Q523" s="83"/>
      <c r="R523" s="83"/>
      <c r="S523" s="83"/>
      <c r="T523" s="84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T523" s="16" t="s">
        <v>181</v>
      </c>
      <c r="AU523" s="16" t="s">
        <v>85</v>
      </c>
    </row>
    <row r="524" s="2" customFormat="1" ht="16.5" customHeight="1">
      <c r="A524" s="37"/>
      <c r="B524" s="38"/>
      <c r="C524" s="234" t="s">
        <v>1209</v>
      </c>
      <c r="D524" s="234" t="s">
        <v>244</v>
      </c>
      <c r="E524" s="235" t="s">
        <v>1210</v>
      </c>
      <c r="F524" s="236" t="s">
        <v>1211</v>
      </c>
      <c r="G524" s="237" t="s">
        <v>327</v>
      </c>
      <c r="H524" s="238">
        <v>1</v>
      </c>
      <c r="I524" s="239"/>
      <c r="J524" s="240">
        <f>ROUND(I524*H524,2)</f>
        <v>0</v>
      </c>
      <c r="K524" s="236" t="s">
        <v>178</v>
      </c>
      <c r="L524" s="241"/>
      <c r="M524" s="242" t="s">
        <v>20</v>
      </c>
      <c r="N524" s="243" t="s">
        <v>46</v>
      </c>
      <c r="O524" s="83"/>
      <c r="P524" s="227">
        <f>O524*H524</f>
        <v>0</v>
      </c>
      <c r="Q524" s="227">
        <v>0.00027</v>
      </c>
      <c r="R524" s="227">
        <f>Q524*H524</f>
        <v>0.00027</v>
      </c>
      <c r="S524" s="227">
        <v>0</v>
      </c>
      <c r="T524" s="228">
        <f>S524*H524</f>
        <v>0</v>
      </c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R524" s="223" t="s">
        <v>335</v>
      </c>
      <c r="AT524" s="223" t="s">
        <v>244</v>
      </c>
      <c r="AU524" s="223" t="s">
        <v>85</v>
      </c>
      <c r="AY524" s="16" t="s">
        <v>126</v>
      </c>
      <c r="BE524" s="224">
        <f>IF(N524="základní",J524,0)</f>
        <v>0</v>
      </c>
      <c r="BF524" s="224">
        <f>IF(N524="snížená",J524,0)</f>
        <v>0</v>
      </c>
      <c r="BG524" s="224">
        <f>IF(N524="zákl. přenesená",J524,0)</f>
        <v>0</v>
      </c>
      <c r="BH524" s="224">
        <f>IF(N524="sníž. přenesená",J524,0)</f>
        <v>0</v>
      </c>
      <c r="BI524" s="224">
        <f>IF(N524="nulová",J524,0)</f>
        <v>0</v>
      </c>
      <c r="BJ524" s="16" t="s">
        <v>83</v>
      </c>
      <c r="BK524" s="224">
        <f>ROUND(I524*H524,2)</f>
        <v>0</v>
      </c>
      <c r="BL524" s="16" t="s">
        <v>133</v>
      </c>
      <c r="BM524" s="223" t="s">
        <v>1212</v>
      </c>
    </row>
    <row r="525" s="2" customFormat="1" ht="37.8" customHeight="1">
      <c r="A525" s="37"/>
      <c r="B525" s="38"/>
      <c r="C525" s="211" t="s">
        <v>1213</v>
      </c>
      <c r="D525" s="211" t="s">
        <v>129</v>
      </c>
      <c r="E525" s="212" t="s">
        <v>1214</v>
      </c>
      <c r="F525" s="213" t="s">
        <v>1215</v>
      </c>
      <c r="G525" s="214" t="s">
        <v>327</v>
      </c>
      <c r="H525" s="215">
        <v>4</v>
      </c>
      <c r="I525" s="216"/>
      <c r="J525" s="217">
        <f>ROUND(I525*H525,2)</f>
        <v>0</v>
      </c>
      <c r="K525" s="213" t="s">
        <v>178</v>
      </c>
      <c r="L525" s="43"/>
      <c r="M525" s="225" t="s">
        <v>20</v>
      </c>
      <c r="N525" s="226" t="s">
        <v>46</v>
      </c>
      <c r="O525" s="83"/>
      <c r="P525" s="227">
        <f>O525*H525</f>
        <v>0</v>
      </c>
      <c r="Q525" s="227">
        <v>0</v>
      </c>
      <c r="R525" s="227">
        <f>Q525*H525</f>
        <v>0</v>
      </c>
      <c r="S525" s="227">
        <v>0.001</v>
      </c>
      <c r="T525" s="228">
        <f>S525*H525</f>
        <v>0.0040000000000000001</v>
      </c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R525" s="223" t="s">
        <v>133</v>
      </c>
      <c r="AT525" s="223" t="s">
        <v>129</v>
      </c>
      <c r="AU525" s="223" t="s">
        <v>85</v>
      </c>
      <c r="AY525" s="16" t="s">
        <v>126</v>
      </c>
      <c r="BE525" s="224">
        <f>IF(N525="základní",J525,0)</f>
        <v>0</v>
      </c>
      <c r="BF525" s="224">
        <f>IF(N525="snížená",J525,0)</f>
        <v>0</v>
      </c>
      <c r="BG525" s="224">
        <f>IF(N525="zákl. přenesená",J525,0)</f>
        <v>0</v>
      </c>
      <c r="BH525" s="224">
        <f>IF(N525="sníž. přenesená",J525,0)</f>
        <v>0</v>
      </c>
      <c r="BI525" s="224">
        <f>IF(N525="nulová",J525,0)</f>
        <v>0</v>
      </c>
      <c r="BJ525" s="16" t="s">
        <v>83</v>
      </c>
      <c r="BK525" s="224">
        <f>ROUND(I525*H525,2)</f>
        <v>0</v>
      </c>
      <c r="BL525" s="16" t="s">
        <v>133</v>
      </c>
      <c r="BM525" s="223" t="s">
        <v>1216</v>
      </c>
    </row>
    <row r="526" s="2" customFormat="1">
      <c r="A526" s="37"/>
      <c r="B526" s="38"/>
      <c r="C526" s="39"/>
      <c r="D526" s="229" t="s">
        <v>181</v>
      </c>
      <c r="E526" s="39"/>
      <c r="F526" s="230" t="s">
        <v>1217</v>
      </c>
      <c r="G526" s="39"/>
      <c r="H526" s="39"/>
      <c r="I526" s="231"/>
      <c r="J526" s="39"/>
      <c r="K526" s="39"/>
      <c r="L526" s="43"/>
      <c r="M526" s="232"/>
      <c r="N526" s="233"/>
      <c r="O526" s="83"/>
      <c r="P526" s="83"/>
      <c r="Q526" s="83"/>
      <c r="R526" s="83"/>
      <c r="S526" s="83"/>
      <c r="T526" s="84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T526" s="16" t="s">
        <v>181</v>
      </c>
      <c r="AU526" s="16" t="s">
        <v>85</v>
      </c>
    </row>
    <row r="527" s="2" customFormat="1" ht="49.05" customHeight="1">
      <c r="A527" s="37"/>
      <c r="B527" s="38"/>
      <c r="C527" s="211" t="s">
        <v>1218</v>
      </c>
      <c r="D527" s="211" t="s">
        <v>129</v>
      </c>
      <c r="E527" s="212" t="s">
        <v>1219</v>
      </c>
      <c r="F527" s="213" t="s">
        <v>1220</v>
      </c>
      <c r="G527" s="214" t="s">
        <v>327</v>
      </c>
      <c r="H527" s="215">
        <v>3</v>
      </c>
      <c r="I527" s="216"/>
      <c r="J527" s="217">
        <f>ROUND(I527*H527,2)</f>
        <v>0</v>
      </c>
      <c r="K527" s="213" t="s">
        <v>178</v>
      </c>
      <c r="L527" s="43"/>
      <c r="M527" s="225" t="s">
        <v>20</v>
      </c>
      <c r="N527" s="226" t="s">
        <v>46</v>
      </c>
      <c r="O527" s="83"/>
      <c r="P527" s="227">
        <f>O527*H527</f>
        <v>0</v>
      </c>
      <c r="Q527" s="227">
        <v>0</v>
      </c>
      <c r="R527" s="227">
        <f>Q527*H527</f>
        <v>0</v>
      </c>
      <c r="S527" s="227">
        <v>0.00080000000000000004</v>
      </c>
      <c r="T527" s="228">
        <f>S527*H527</f>
        <v>0.0024000000000000002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R527" s="223" t="s">
        <v>133</v>
      </c>
      <c r="AT527" s="223" t="s">
        <v>129</v>
      </c>
      <c r="AU527" s="223" t="s">
        <v>85</v>
      </c>
      <c r="AY527" s="16" t="s">
        <v>126</v>
      </c>
      <c r="BE527" s="224">
        <f>IF(N527="základní",J527,0)</f>
        <v>0</v>
      </c>
      <c r="BF527" s="224">
        <f>IF(N527="snížená",J527,0)</f>
        <v>0</v>
      </c>
      <c r="BG527" s="224">
        <f>IF(N527="zákl. přenesená",J527,0)</f>
        <v>0</v>
      </c>
      <c r="BH527" s="224">
        <f>IF(N527="sníž. přenesená",J527,0)</f>
        <v>0</v>
      </c>
      <c r="BI527" s="224">
        <f>IF(N527="nulová",J527,0)</f>
        <v>0</v>
      </c>
      <c r="BJ527" s="16" t="s">
        <v>83</v>
      </c>
      <c r="BK527" s="224">
        <f>ROUND(I527*H527,2)</f>
        <v>0</v>
      </c>
      <c r="BL527" s="16" t="s">
        <v>133</v>
      </c>
      <c r="BM527" s="223" t="s">
        <v>1221</v>
      </c>
    </row>
    <row r="528" s="2" customFormat="1">
      <c r="A528" s="37"/>
      <c r="B528" s="38"/>
      <c r="C528" s="39"/>
      <c r="D528" s="229" t="s">
        <v>181</v>
      </c>
      <c r="E528" s="39"/>
      <c r="F528" s="230" t="s">
        <v>1222</v>
      </c>
      <c r="G528" s="39"/>
      <c r="H528" s="39"/>
      <c r="I528" s="231"/>
      <c r="J528" s="39"/>
      <c r="K528" s="39"/>
      <c r="L528" s="43"/>
      <c r="M528" s="232"/>
      <c r="N528" s="233"/>
      <c r="O528" s="83"/>
      <c r="P528" s="83"/>
      <c r="Q528" s="83"/>
      <c r="R528" s="83"/>
      <c r="S528" s="83"/>
      <c r="T528" s="84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T528" s="16" t="s">
        <v>181</v>
      </c>
      <c r="AU528" s="16" t="s">
        <v>85</v>
      </c>
    </row>
    <row r="529" s="2" customFormat="1" ht="49.05" customHeight="1">
      <c r="A529" s="37"/>
      <c r="B529" s="38"/>
      <c r="C529" s="211" t="s">
        <v>1223</v>
      </c>
      <c r="D529" s="211" t="s">
        <v>129</v>
      </c>
      <c r="E529" s="212" t="s">
        <v>1224</v>
      </c>
      <c r="F529" s="213" t="s">
        <v>1225</v>
      </c>
      <c r="G529" s="214" t="s">
        <v>327</v>
      </c>
      <c r="H529" s="215">
        <v>4</v>
      </c>
      <c r="I529" s="216"/>
      <c r="J529" s="217">
        <f>ROUND(I529*H529,2)</f>
        <v>0</v>
      </c>
      <c r="K529" s="213" t="s">
        <v>178</v>
      </c>
      <c r="L529" s="43"/>
      <c r="M529" s="225" t="s">
        <v>20</v>
      </c>
      <c r="N529" s="226" t="s">
        <v>46</v>
      </c>
      <c r="O529" s="83"/>
      <c r="P529" s="227">
        <f>O529*H529</f>
        <v>0</v>
      </c>
      <c r="Q529" s="227">
        <v>0</v>
      </c>
      <c r="R529" s="227">
        <f>Q529*H529</f>
        <v>0</v>
      </c>
      <c r="S529" s="227">
        <v>0</v>
      </c>
      <c r="T529" s="228">
        <f>S529*H529</f>
        <v>0</v>
      </c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R529" s="223" t="s">
        <v>133</v>
      </c>
      <c r="AT529" s="223" t="s">
        <v>129</v>
      </c>
      <c r="AU529" s="223" t="s">
        <v>85</v>
      </c>
      <c r="AY529" s="16" t="s">
        <v>126</v>
      </c>
      <c r="BE529" s="224">
        <f>IF(N529="základní",J529,0)</f>
        <v>0</v>
      </c>
      <c r="BF529" s="224">
        <f>IF(N529="snížená",J529,0)</f>
        <v>0</v>
      </c>
      <c r="BG529" s="224">
        <f>IF(N529="zákl. přenesená",J529,0)</f>
        <v>0</v>
      </c>
      <c r="BH529" s="224">
        <f>IF(N529="sníž. přenesená",J529,0)</f>
        <v>0</v>
      </c>
      <c r="BI529" s="224">
        <f>IF(N529="nulová",J529,0)</f>
        <v>0</v>
      </c>
      <c r="BJ529" s="16" t="s">
        <v>83</v>
      </c>
      <c r="BK529" s="224">
        <f>ROUND(I529*H529,2)</f>
        <v>0</v>
      </c>
      <c r="BL529" s="16" t="s">
        <v>133</v>
      </c>
      <c r="BM529" s="223" t="s">
        <v>1226</v>
      </c>
    </row>
    <row r="530" s="2" customFormat="1">
      <c r="A530" s="37"/>
      <c r="B530" s="38"/>
      <c r="C530" s="39"/>
      <c r="D530" s="229" t="s">
        <v>181</v>
      </c>
      <c r="E530" s="39"/>
      <c r="F530" s="230" t="s">
        <v>1227</v>
      </c>
      <c r="G530" s="39"/>
      <c r="H530" s="39"/>
      <c r="I530" s="231"/>
      <c r="J530" s="39"/>
      <c r="K530" s="39"/>
      <c r="L530" s="43"/>
      <c r="M530" s="232"/>
      <c r="N530" s="233"/>
      <c r="O530" s="83"/>
      <c r="P530" s="83"/>
      <c r="Q530" s="83"/>
      <c r="R530" s="83"/>
      <c r="S530" s="83"/>
      <c r="T530" s="84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T530" s="16" t="s">
        <v>181</v>
      </c>
      <c r="AU530" s="16" t="s">
        <v>85</v>
      </c>
    </row>
    <row r="531" s="2" customFormat="1" ht="24.15" customHeight="1">
      <c r="A531" s="37"/>
      <c r="B531" s="38"/>
      <c r="C531" s="234" t="s">
        <v>1228</v>
      </c>
      <c r="D531" s="234" t="s">
        <v>244</v>
      </c>
      <c r="E531" s="235" t="s">
        <v>1229</v>
      </c>
      <c r="F531" s="236" t="s">
        <v>1230</v>
      </c>
      <c r="G531" s="237" t="s">
        <v>327</v>
      </c>
      <c r="H531" s="238">
        <v>4</v>
      </c>
      <c r="I531" s="239"/>
      <c r="J531" s="240">
        <f>ROUND(I531*H531,2)</f>
        <v>0</v>
      </c>
      <c r="K531" s="236" t="s">
        <v>178</v>
      </c>
      <c r="L531" s="241"/>
      <c r="M531" s="242" t="s">
        <v>20</v>
      </c>
      <c r="N531" s="243" t="s">
        <v>46</v>
      </c>
      <c r="O531" s="83"/>
      <c r="P531" s="227">
        <f>O531*H531</f>
        <v>0</v>
      </c>
      <c r="Q531" s="227">
        <v>0.0025500000000000002</v>
      </c>
      <c r="R531" s="227">
        <f>Q531*H531</f>
        <v>0.010200000000000001</v>
      </c>
      <c r="S531" s="227">
        <v>0</v>
      </c>
      <c r="T531" s="228">
        <f>S531*H531</f>
        <v>0</v>
      </c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R531" s="223" t="s">
        <v>335</v>
      </c>
      <c r="AT531" s="223" t="s">
        <v>244</v>
      </c>
      <c r="AU531" s="223" t="s">
        <v>85</v>
      </c>
      <c r="AY531" s="16" t="s">
        <v>126</v>
      </c>
      <c r="BE531" s="224">
        <f>IF(N531="základní",J531,0)</f>
        <v>0</v>
      </c>
      <c r="BF531" s="224">
        <f>IF(N531="snížená",J531,0)</f>
        <v>0</v>
      </c>
      <c r="BG531" s="224">
        <f>IF(N531="zákl. přenesená",J531,0)</f>
        <v>0</v>
      </c>
      <c r="BH531" s="224">
        <f>IF(N531="sníž. přenesená",J531,0)</f>
        <v>0</v>
      </c>
      <c r="BI531" s="224">
        <f>IF(N531="nulová",J531,0)</f>
        <v>0</v>
      </c>
      <c r="BJ531" s="16" t="s">
        <v>83</v>
      </c>
      <c r="BK531" s="224">
        <f>ROUND(I531*H531,2)</f>
        <v>0</v>
      </c>
      <c r="BL531" s="16" t="s">
        <v>133</v>
      </c>
      <c r="BM531" s="223" t="s">
        <v>1231</v>
      </c>
    </row>
    <row r="532" s="2" customFormat="1" ht="44.25" customHeight="1">
      <c r="A532" s="37"/>
      <c r="B532" s="38"/>
      <c r="C532" s="211" t="s">
        <v>1232</v>
      </c>
      <c r="D532" s="211" t="s">
        <v>129</v>
      </c>
      <c r="E532" s="212" t="s">
        <v>1233</v>
      </c>
      <c r="F532" s="213" t="s">
        <v>1234</v>
      </c>
      <c r="G532" s="214" t="s">
        <v>327</v>
      </c>
      <c r="H532" s="215">
        <v>1</v>
      </c>
      <c r="I532" s="216"/>
      <c r="J532" s="217">
        <f>ROUND(I532*H532,2)</f>
        <v>0</v>
      </c>
      <c r="K532" s="213" t="s">
        <v>178</v>
      </c>
      <c r="L532" s="43"/>
      <c r="M532" s="225" t="s">
        <v>20</v>
      </c>
      <c r="N532" s="226" t="s">
        <v>46</v>
      </c>
      <c r="O532" s="83"/>
      <c r="P532" s="227">
        <f>O532*H532</f>
        <v>0</v>
      </c>
      <c r="Q532" s="227">
        <v>0</v>
      </c>
      <c r="R532" s="227">
        <f>Q532*H532</f>
        <v>0</v>
      </c>
      <c r="S532" s="227">
        <v>0</v>
      </c>
      <c r="T532" s="228">
        <f>S532*H532</f>
        <v>0</v>
      </c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R532" s="223" t="s">
        <v>133</v>
      </c>
      <c r="AT532" s="223" t="s">
        <v>129</v>
      </c>
      <c r="AU532" s="223" t="s">
        <v>85</v>
      </c>
      <c r="AY532" s="16" t="s">
        <v>126</v>
      </c>
      <c r="BE532" s="224">
        <f>IF(N532="základní",J532,0)</f>
        <v>0</v>
      </c>
      <c r="BF532" s="224">
        <f>IF(N532="snížená",J532,0)</f>
        <v>0</v>
      </c>
      <c r="BG532" s="224">
        <f>IF(N532="zákl. přenesená",J532,0)</f>
        <v>0</v>
      </c>
      <c r="BH532" s="224">
        <f>IF(N532="sníž. přenesená",J532,0)</f>
        <v>0</v>
      </c>
      <c r="BI532" s="224">
        <f>IF(N532="nulová",J532,0)</f>
        <v>0</v>
      </c>
      <c r="BJ532" s="16" t="s">
        <v>83</v>
      </c>
      <c r="BK532" s="224">
        <f>ROUND(I532*H532,2)</f>
        <v>0</v>
      </c>
      <c r="BL532" s="16" t="s">
        <v>133</v>
      </c>
      <c r="BM532" s="223" t="s">
        <v>1235</v>
      </c>
    </row>
    <row r="533" s="2" customFormat="1">
      <c r="A533" s="37"/>
      <c r="B533" s="38"/>
      <c r="C533" s="39"/>
      <c r="D533" s="229" t="s">
        <v>181</v>
      </c>
      <c r="E533" s="39"/>
      <c r="F533" s="230" t="s">
        <v>1236</v>
      </c>
      <c r="G533" s="39"/>
      <c r="H533" s="39"/>
      <c r="I533" s="231"/>
      <c r="J533" s="39"/>
      <c r="K533" s="39"/>
      <c r="L533" s="43"/>
      <c r="M533" s="232"/>
      <c r="N533" s="233"/>
      <c r="O533" s="83"/>
      <c r="P533" s="83"/>
      <c r="Q533" s="83"/>
      <c r="R533" s="83"/>
      <c r="S533" s="83"/>
      <c r="T533" s="84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T533" s="16" t="s">
        <v>181</v>
      </c>
      <c r="AU533" s="16" t="s">
        <v>85</v>
      </c>
    </row>
    <row r="534" s="2" customFormat="1" ht="49.05" customHeight="1">
      <c r="A534" s="37"/>
      <c r="B534" s="38"/>
      <c r="C534" s="211" t="s">
        <v>1237</v>
      </c>
      <c r="D534" s="211" t="s">
        <v>129</v>
      </c>
      <c r="E534" s="212" t="s">
        <v>1238</v>
      </c>
      <c r="F534" s="213" t="s">
        <v>1239</v>
      </c>
      <c r="G534" s="214" t="s">
        <v>226</v>
      </c>
      <c r="H534" s="215">
        <v>0.017999999999999999</v>
      </c>
      <c r="I534" s="216"/>
      <c r="J534" s="217">
        <f>ROUND(I534*H534,2)</f>
        <v>0</v>
      </c>
      <c r="K534" s="213" t="s">
        <v>178</v>
      </c>
      <c r="L534" s="43"/>
      <c r="M534" s="225" t="s">
        <v>20</v>
      </c>
      <c r="N534" s="226" t="s">
        <v>46</v>
      </c>
      <c r="O534" s="83"/>
      <c r="P534" s="227">
        <f>O534*H534</f>
        <v>0</v>
      </c>
      <c r="Q534" s="227">
        <v>0</v>
      </c>
      <c r="R534" s="227">
        <f>Q534*H534</f>
        <v>0</v>
      </c>
      <c r="S534" s="227">
        <v>0</v>
      </c>
      <c r="T534" s="228">
        <f>S534*H534</f>
        <v>0</v>
      </c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R534" s="223" t="s">
        <v>133</v>
      </c>
      <c r="AT534" s="223" t="s">
        <v>129</v>
      </c>
      <c r="AU534" s="223" t="s">
        <v>85</v>
      </c>
      <c r="AY534" s="16" t="s">
        <v>126</v>
      </c>
      <c r="BE534" s="224">
        <f>IF(N534="základní",J534,0)</f>
        <v>0</v>
      </c>
      <c r="BF534" s="224">
        <f>IF(N534="snížená",J534,0)</f>
        <v>0</v>
      </c>
      <c r="BG534" s="224">
        <f>IF(N534="zákl. přenesená",J534,0)</f>
        <v>0</v>
      </c>
      <c r="BH534" s="224">
        <f>IF(N534="sníž. přenesená",J534,0)</f>
        <v>0</v>
      </c>
      <c r="BI534" s="224">
        <f>IF(N534="nulová",J534,0)</f>
        <v>0</v>
      </c>
      <c r="BJ534" s="16" t="s">
        <v>83</v>
      </c>
      <c r="BK534" s="224">
        <f>ROUND(I534*H534,2)</f>
        <v>0</v>
      </c>
      <c r="BL534" s="16" t="s">
        <v>133</v>
      </c>
      <c r="BM534" s="223" t="s">
        <v>1240</v>
      </c>
    </row>
    <row r="535" s="2" customFormat="1">
      <c r="A535" s="37"/>
      <c r="B535" s="38"/>
      <c r="C535" s="39"/>
      <c r="D535" s="229" t="s">
        <v>181</v>
      </c>
      <c r="E535" s="39"/>
      <c r="F535" s="230" t="s">
        <v>1241</v>
      </c>
      <c r="G535" s="39"/>
      <c r="H535" s="39"/>
      <c r="I535" s="231"/>
      <c r="J535" s="39"/>
      <c r="K535" s="39"/>
      <c r="L535" s="43"/>
      <c r="M535" s="232"/>
      <c r="N535" s="233"/>
      <c r="O535" s="83"/>
      <c r="P535" s="83"/>
      <c r="Q535" s="83"/>
      <c r="R535" s="83"/>
      <c r="S535" s="83"/>
      <c r="T535" s="84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T535" s="16" t="s">
        <v>181</v>
      </c>
      <c r="AU535" s="16" t="s">
        <v>85</v>
      </c>
    </row>
    <row r="536" s="12" customFormat="1" ht="22.8" customHeight="1">
      <c r="A536" s="12"/>
      <c r="B536" s="195"/>
      <c r="C536" s="196"/>
      <c r="D536" s="197" t="s">
        <v>74</v>
      </c>
      <c r="E536" s="209" t="s">
        <v>1242</v>
      </c>
      <c r="F536" s="209" t="s">
        <v>1243</v>
      </c>
      <c r="G536" s="196"/>
      <c r="H536" s="196"/>
      <c r="I536" s="199"/>
      <c r="J536" s="210">
        <f>BK536</f>
        <v>0</v>
      </c>
      <c r="K536" s="196"/>
      <c r="L536" s="201"/>
      <c r="M536" s="202"/>
      <c r="N536" s="203"/>
      <c r="O536" s="203"/>
      <c r="P536" s="204">
        <f>SUM(P537:P541)</f>
        <v>0</v>
      </c>
      <c r="Q536" s="203"/>
      <c r="R536" s="204">
        <f>SUM(R537:R541)</f>
        <v>0.041526</v>
      </c>
      <c r="S536" s="203"/>
      <c r="T536" s="205">
        <f>SUM(T537:T541)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206" t="s">
        <v>85</v>
      </c>
      <c r="AT536" s="207" t="s">
        <v>74</v>
      </c>
      <c r="AU536" s="207" t="s">
        <v>83</v>
      </c>
      <c r="AY536" s="206" t="s">
        <v>126</v>
      </c>
      <c r="BK536" s="208">
        <f>SUM(BK537:BK541)</f>
        <v>0</v>
      </c>
    </row>
    <row r="537" s="2" customFormat="1" ht="24.15" customHeight="1">
      <c r="A537" s="37"/>
      <c r="B537" s="38"/>
      <c r="C537" s="211" t="s">
        <v>1244</v>
      </c>
      <c r="D537" s="211" t="s">
        <v>129</v>
      </c>
      <c r="E537" s="212" t="s">
        <v>1245</v>
      </c>
      <c r="F537" s="213" t="s">
        <v>1246</v>
      </c>
      <c r="G537" s="214" t="s">
        <v>177</v>
      </c>
      <c r="H537" s="215">
        <v>0.35999999999999999</v>
      </c>
      <c r="I537" s="216"/>
      <c r="J537" s="217">
        <f>ROUND(I537*H537,2)</f>
        <v>0</v>
      </c>
      <c r="K537" s="213" t="s">
        <v>178</v>
      </c>
      <c r="L537" s="43"/>
      <c r="M537" s="225" t="s">
        <v>20</v>
      </c>
      <c r="N537" s="226" t="s">
        <v>46</v>
      </c>
      <c r="O537" s="83"/>
      <c r="P537" s="227">
        <f>O537*H537</f>
        <v>0</v>
      </c>
      <c r="Q537" s="227">
        <v>0.040349999999999997</v>
      </c>
      <c r="R537" s="227">
        <f>Q537*H537</f>
        <v>0.014525999999999999</v>
      </c>
      <c r="S537" s="227">
        <v>0</v>
      </c>
      <c r="T537" s="228">
        <f>S537*H537</f>
        <v>0</v>
      </c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R537" s="223" t="s">
        <v>133</v>
      </c>
      <c r="AT537" s="223" t="s">
        <v>129</v>
      </c>
      <c r="AU537" s="223" t="s">
        <v>85</v>
      </c>
      <c r="AY537" s="16" t="s">
        <v>126</v>
      </c>
      <c r="BE537" s="224">
        <f>IF(N537="základní",J537,0)</f>
        <v>0</v>
      </c>
      <c r="BF537" s="224">
        <f>IF(N537="snížená",J537,0)</f>
        <v>0</v>
      </c>
      <c r="BG537" s="224">
        <f>IF(N537="zákl. přenesená",J537,0)</f>
        <v>0</v>
      </c>
      <c r="BH537" s="224">
        <f>IF(N537="sníž. přenesená",J537,0)</f>
        <v>0</v>
      </c>
      <c r="BI537" s="224">
        <f>IF(N537="nulová",J537,0)</f>
        <v>0</v>
      </c>
      <c r="BJ537" s="16" t="s">
        <v>83</v>
      </c>
      <c r="BK537" s="224">
        <f>ROUND(I537*H537,2)</f>
        <v>0</v>
      </c>
      <c r="BL537" s="16" t="s">
        <v>133</v>
      </c>
      <c r="BM537" s="223" t="s">
        <v>1247</v>
      </c>
    </row>
    <row r="538" s="2" customFormat="1">
      <c r="A538" s="37"/>
      <c r="B538" s="38"/>
      <c r="C538" s="39"/>
      <c r="D538" s="229" t="s">
        <v>181</v>
      </c>
      <c r="E538" s="39"/>
      <c r="F538" s="230" t="s">
        <v>1248</v>
      </c>
      <c r="G538" s="39"/>
      <c r="H538" s="39"/>
      <c r="I538" s="231"/>
      <c r="J538" s="39"/>
      <c r="K538" s="39"/>
      <c r="L538" s="43"/>
      <c r="M538" s="232"/>
      <c r="N538" s="233"/>
      <c r="O538" s="83"/>
      <c r="P538" s="83"/>
      <c r="Q538" s="83"/>
      <c r="R538" s="83"/>
      <c r="S538" s="83"/>
      <c r="T538" s="84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T538" s="16" t="s">
        <v>181</v>
      </c>
      <c r="AU538" s="16" t="s">
        <v>85</v>
      </c>
    </row>
    <row r="539" s="2" customFormat="1" ht="24.15" customHeight="1">
      <c r="A539" s="37"/>
      <c r="B539" s="38"/>
      <c r="C539" s="234" t="s">
        <v>1249</v>
      </c>
      <c r="D539" s="234" t="s">
        <v>244</v>
      </c>
      <c r="E539" s="235" t="s">
        <v>1250</v>
      </c>
      <c r="F539" s="236" t="s">
        <v>1251</v>
      </c>
      <c r="G539" s="237" t="s">
        <v>327</v>
      </c>
      <c r="H539" s="238">
        <v>9</v>
      </c>
      <c r="I539" s="239"/>
      <c r="J539" s="240">
        <f>ROUND(I539*H539,2)</f>
        <v>0</v>
      </c>
      <c r="K539" s="236" t="s">
        <v>178</v>
      </c>
      <c r="L539" s="241"/>
      <c r="M539" s="242" t="s">
        <v>20</v>
      </c>
      <c r="N539" s="243" t="s">
        <v>46</v>
      </c>
      <c r="O539" s="83"/>
      <c r="P539" s="227">
        <f>O539*H539</f>
        <v>0</v>
      </c>
      <c r="Q539" s="227">
        <v>0.0030000000000000001</v>
      </c>
      <c r="R539" s="227">
        <f>Q539*H539</f>
        <v>0.027</v>
      </c>
      <c r="S539" s="227">
        <v>0</v>
      </c>
      <c r="T539" s="228">
        <f>S539*H539</f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223" t="s">
        <v>335</v>
      </c>
      <c r="AT539" s="223" t="s">
        <v>244</v>
      </c>
      <c r="AU539" s="223" t="s">
        <v>85</v>
      </c>
      <c r="AY539" s="16" t="s">
        <v>126</v>
      </c>
      <c r="BE539" s="224">
        <f>IF(N539="základní",J539,0)</f>
        <v>0</v>
      </c>
      <c r="BF539" s="224">
        <f>IF(N539="snížená",J539,0)</f>
        <v>0</v>
      </c>
      <c r="BG539" s="224">
        <f>IF(N539="zákl. přenesená",J539,0)</f>
        <v>0</v>
      </c>
      <c r="BH539" s="224">
        <f>IF(N539="sníž. přenesená",J539,0)</f>
        <v>0</v>
      </c>
      <c r="BI539" s="224">
        <f>IF(N539="nulová",J539,0)</f>
        <v>0</v>
      </c>
      <c r="BJ539" s="16" t="s">
        <v>83</v>
      </c>
      <c r="BK539" s="224">
        <f>ROUND(I539*H539,2)</f>
        <v>0</v>
      </c>
      <c r="BL539" s="16" t="s">
        <v>133</v>
      </c>
      <c r="BM539" s="223" t="s">
        <v>1252</v>
      </c>
    </row>
    <row r="540" s="2" customFormat="1" ht="55.5" customHeight="1">
      <c r="A540" s="37"/>
      <c r="B540" s="38"/>
      <c r="C540" s="211" t="s">
        <v>1253</v>
      </c>
      <c r="D540" s="211" t="s">
        <v>129</v>
      </c>
      <c r="E540" s="212" t="s">
        <v>1254</v>
      </c>
      <c r="F540" s="213" t="s">
        <v>1255</v>
      </c>
      <c r="G540" s="214" t="s">
        <v>226</v>
      </c>
      <c r="H540" s="215">
        <v>0.042000000000000003</v>
      </c>
      <c r="I540" s="216"/>
      <c r="J540" s="217">
        <f>ROUND(I540*H540,2)</f>
        <v>0</v>
      </c>
      <c r="K540" s="213" t="s">
        <v>178</v>
      </c>
      <c r="L540" s="43"/>
      <c r="M540" s="225" t="s">
        <v>20</v>
      </c>
      <c r="N540" s="226" t="s">
        <v>46</v>
      </c>
      <c r="O540" s="83"/>
      <c r="P540" s="227">
        <f>O540*H540</f>
        <v>0</v>
      </c>
      <c r="Q540" s="227">
        <v>0</v>
      </c>
      <c r="R540" s="227">
        <f>Q540*H540</f>
        <v>0</v>
      </c>
      <c r="S540" s="227">
        <v>0</v>
      </c>
      <c r="T540" s="228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223" t="s">
        <v>133</v>
      </c>
      <c r="AT540" s="223" t="s">
        <v>129</v>
      </c>
      <c r="AU540" s="223" t="s">
        <v>85</v>
      </c>
      <c r="AY540" s="16" t="s">
        <v>126</v>
      </c>
      <c r="BE540" s="224">
        <f>IF(N540="základní",J540,0)</f>
        <v>0</v>
      </c>
      <c r="BF540" s="224">
        <f>IF(N540="snížená",J540,0)</f>
        <v>0</v>
      </c>
      <c r="BG540" s="224">
        <f>IF(N540="zákl. přenesená",J540,0)</f>
        <v>0</v>
      </c>
      <c r="BH540" s="224">
        <f>IF(N540="sníž. přenesená",J540,0)</f>
        <v>0</v>
      </c>
      <c r="BI540" s="224">
        <f>IF(N540="nulová",J540,0)</f>
        <v>0</v>
      </c>
      <c r="BJ540" s="16" t="s">
        <v>83</v>
      </c>
      <c r="BK540" s="224">
        <f>ROUND(I540*H540,2)</f>
        <v>0</v>
      </c>
      <c r="BL540" s="16" t="s">
        <v>133</v>
      </c>
      <c r="BM540" s="223" t="s">
        <v>1256</v>
      </c>
    </row>
    <row r="541" s="2" customFormat="1">
      <c r="A541" s="37"/>
      <c r="B541" s="38"/>
      <c r="C541" s="39"/>
      <c r="D541" s="229" t="s">
        <v>181</v>
      </c>
      <c r="E541" s="39"/>
      <c r="F541" s="230" t="s">
        <v>1257</v>
      </c>
      <c r="G541" s="39"/>
      <c r="H541" s="39"/>
      <c r="I541" s="231"/>
      <c r="J541" s="39"/>
      <c r="K541" s="39"/>
      <c r="L541" s="43"/>
      <c r="M541" s="232"/>
      <c r="N541" s="233"/>
      <c r="O541" s="83"/>
      <c r="P541" s="83"/>
      <c r="Q541" s="83"/>
      <c r="R541" s="83"/>
      <c r="S541" s="83"/>
      <c r="T541" s="84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T541" s="16" t="s">
        <v>181</v>
      </c>
      <c r="AU541" s="16" t="s">
        <v>85</v>
      </c>
    </row>
    <row r="542" s="12" customFormat="1" ht="22.8" customHeight="1">
      <c r="A542" s="12"/>
      <c r="B542" s="195"/>
      <c r="C542" s="196"/>
      <c r="D542" s="197" t="s">
        <v>74</v>
      </c>
      <c r="E542" s="209" t="s">
        <v>1258</v>
      </c>
      <c r="F542" s="209" t="s">
        <v>1259</v>
      </c>
      <c r="G542" s="196"/>
      <c r="H542" s="196"/>
      <c r="I542" s="199"/>
      <c r="J542" s="210">
        <f>BK542</f>
        <v>0</v>
      </c>
      <c r="K542" s="196"/>
      <c r="L542" s="201"/>
      <c r="M542" s="202"/>
      <c r="N542" s="203"/>
      <c r="O542" s="203"/>
      <c r="P542" s="204">
        <f>SUM(P543:P565)</f>
        <v>0</v>
      </c>
      <c r="Q542" s="203"/>
      <c r="R542" s="204">
        <f>SUM(R543:R565)</f>
        <v>0.50697120999999989</v>
      </c>
      <c r="S542" s="203"/>
      <c r="T542" s="205">
        <f>SUM(T543:T565)</f>
        <v>0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R542" s="206" t="s">
        <v>85</v>
      </c>
      <c r="AT542" s="207" t="s">
        <v>74</v>
      </c>
      <c r="AU542" s="207" t="s">
        <v>83</v>
      </c>
      <c r="AY542" s="206" t="s">
        <v>126</v>
      </c>
      <c r="BK542" s="208">
        <f>SUM(BK543:BK565)</f>
        <v>0</v>
      </c>
    </row>
    <row r="543" s="2" customFormat="1" ht="24.15" customHeight="1">
      <c r="A543" s="37"/>
      <c r="B543" s="38"/>
      <c r="C543" s="211" t="s">
        <v>1260</v>
      </c>
      <c r="D543" s="211" t="s">
        <v>129</v>
      </c>
      <c r="E543" s="212" t="s">
        <v>1261</v>
      </c>
      <c r="F543" s="213" t="s">
        <v>1262</v>
      </c>
      <c r="G543" s="214" t="s">
        <v>177</v>
      </c>
      <c r="H543" s="215">
        <v>8.0069999999999997</v>
      </c>
      <c r="I543" s="216"/>
      <c r="J543" s="217">
        <f>ROUND(I543*H543,2)</f>
        <v>0</v>
      </c>
      <c r="K543" s="213" t="s">
        <v>178</v>
      </c>
      <c r="L543" s="43"/>
      <c r="M543" s="225" t="s">
        <v>20</v>
      </c>
      <c r="N543" s="226" t="s">
        <v>46</v>
      </c>
      <c r="O543" s="83"/>
      <c r="P543" s="227">
        <f>O543*H543</f>
        <v>0</v>
      </c>
      <c r="Q543" s="227">
        <v>0.0054299999999999999</v>
      </c>
      <c r="R543" s="227">
        <f>Q543*H543</f>
        <v>0.043478009999999997</v>
      </c>
      <c r="S543" s="227">
        <v>0</v>
      </c>
      <c r="T543" s="228">
        <f>S543*H543</f>
        <v>0</v>
      </c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R543" s="223" t="s">
        <v>133</v>
      </c>
      <c r="AT543" s="223" t="s">
        <v>129</v>
      </c>
      <c r="AU543" s="223" t="s">
        <v>85</v>
      </c>
      <c r="AY543" s="16" t="s">
        <v>126</v>
      </c>
      <c r="BE543" s="224">
        <f>IF(N543="základní",J543,0)</f>
        <v>0</v>
      </c>
      <c r="BF543" s="224">
        <f>IF(N543="snížená",J543,0)</f>
        <v>0</v>
      </c>
      <c r="BG543" s="224">
        <f>IF(N543="zákl. přenesená",J543,0)</f>
        <v>0</v>
      </c>
      <c r="BH543" s="224">
        <f>IF(N543="sníž. přenesená",J543,0)</f>
        <v>0</v>
      </c>
      <c r="BI543" s="224">
        <f>IF(N543="nulová",J543,0)</f>
        <v>0</v>
      </c>
      <c r="BJ543" s="16" t="s">
        <v>83</v>
      </c>
      <c r="BK543" s="224">
        <f>ROUND(I543*H543,2)</f>
        <v>0</v>
      </c>
      <c r="BL543" s="16" t="s">
        <v>133</v>
      </c>
      <c r="BM543" s="223" t="s">
        <v>1263</v>
      </c>
    </row>
    <row r="544" s="2" customFormat="1">
      <c r="A544" s="37"/>
      <c r="B544" s="38"/>
      <c r="C544" s="39"/>
      <c r="D544" s="229" t="s">
        <v>181</v>
      </c>
      <c r="E544" s="39"/>
      <c r="F544" s="230" t="s">
        <v>1264</v>
      </c>
      <c r="G544" s="39"/>
      <c r="H544" s="39"/>
      <c r="I544" s="231"/>
      <c r="J544" s="39"/>
      <c r="K544" s="39"/>
      <c r="L544" s="43"/>
      <c r="M544" s="232"/>
      <c r="N544" s="233"/>
      <c r="O544" s="83"/>
      <c r="P544" s="83"/>
      <c r="Q544" s="83"/>
      <c r="R544" s="83"/>
      <c r="S544" s="83"/>
      <c r="T544" s="84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T544" s="16" t="s">
        <v>181</v>
      </c>
      <c r="AU544" s="16" t="s">
        <v>85</v>
      </c>
    </row>
    <row r="545" s="2" customFormat="1" ht="16.5" customHeight="1">
      <c r="A545" s="37"/>
      <c r="B545" s="38"/>
      <c r="C545" s="234" t="s">
        <v>1265</v>
      </c>
      <c r="D545" s="234" t="s">
        <v>244</v>
      </c>
      <c r="E545" s="235" t="s">
        <v>1266</v>
      </c>
      <c r="F545" s="236" t="s">
        <v>1267</v>
      </c>
      <c r="G545" s="237" t="s">
        <v>177</v>
      </c>
      <c r="H545" s="238">
        <v>10.009</v>
      </c>
      <c r="I545" s="239"/>
      <c r="J545" s="240">
        <f>ROUND(I545*H545,2)</f>
        <v>0</v>
      </c>
      <c r="K545" s="236" t="s">
        <v>178</v>
      </c>
      <c r="L545" s="241"/>
      <c r="M545" s="242" t="s">
        <v>20</v>
      </c>
      <c r="N545" s="243" t="s">
        <v>46</v>
      </c>
      <c r="O545" s="83"/>
      <c r="P545" s="227">
        <f>O545*H545</f>
        <v>0</v>
      </c>
      <c r="Q545" s="227">
        <v>0.0092999999999999992</v>
      </c>
      <c r="R545" s="227">
        <f>Q545*H545</f>
        <v>0.093083699999999991</v>
      </c>
      <c r="S545" s="227">
        <v>0</v>
      </c>
      <c r="T545" s="228">
        <f>S545*H545</f>
        <v>0</v>
      </c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R545" s="223" t="s">
        <v>335</v>
      </c>
      <c r="AT545" s="223" t="s">
        <v>244</v>
      </c>
      <c r="AU545" s="223" t="s">
        <v>85</v>
      </c>
      <c r="AY545" s="16" t="s">
        <v>126</v>
      </c>
      <c r="BE545" s="224">
        <f>IF(N545="základní",J545,0)</f>
        <v>0</v>
      </c>
      <c r="BF545" s="224">
        <f>IF(N545="snížená",J545,0)</f>
        <v>0</v>
      </c>
      <c r="BG545" s="224">
        <f>IF(N545="zákl. přenesená",J545,0)</f>
        <v>0</v>
      </c>
      <c r="BH545" s="224">
        <f>IF(N545="sníž. přenesená",J545,0)</f>
        <v>0</v>
      </c>
      <c r="BI545" s="224">
        <f>IF(N545="nulová",J545,0)</f>
        <v>0</v>
      </c>
      <c r="BJ545" s="16" t="s">
        <v>83</v>
      </c>
      <c r="BK545" s="224">
        <f>ROUND(I545*H545,2)</f>
        <v>0</v>
      </c>
      <c r="BL545" s="16" t="s">
        <v>133</v>
      </c>
      <c r="BM545" s="223" t="s">
        <v>1268</v>
      </c>
    </row>
    <row r="546" s="2" customFormat="1" ht="49.05" customHeight="1">
      <c r="A546" s="37"/>
      <c r="B546" s="38"/>
      <c r="C546" s="211" t="s">
        <v>1269</v>
      </c>
      <c r="D546" s="211" t="s">
        <v>129</v>
      </c>
      <c r="E546" s="212" t="s">
        <v>1270</v>
      </c>
      <c r="F546" s="213" t="s">
        <v>1271</v>
      </c>
      <c r="G546" s="214" t="s">
        <v>190</v>
      </c>
      <c r="H546" s="215">
        <v>4.1200000000000001</v>
      </c>
      <c r="I546" s="216"/>
      <c r="J546" s="217">
        <f>ROUND(I546*H546,2)</f>
        <v>0</v>
      </c>
      <c r="K546" s="213" t="s">
        <v>178</v>
      </c>
      <c r="L546" s="43"/>
      <c r="M546" s="225" t="s">
        <v>20</v>
      </c>
      <c r="N546" s="226" t="s">
        <v>46</v>
      </c>
      <c r="O546" s="83"/>
      <c r="P546" s="227">
        <f>O546*H546</f>
        <v>0</v>
      </c>
      <c r="Q546" s="227">
        <v>0.00018000000000000001</v>
      </c>
      <c r="R546" s="227">
        <f>Q546*H546</f>
        <v>0.00074160000000000003</v>
      </c>
      <c r="S546" s="227">
        <v>0</v>
      </c>
      <c r="T546" s="228">
        <f>S546*H546</f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223" t="s">
        <v>133</v>
      </c>
      <c r="AT546" s="223" t="s">
        <v>129</v>
      </c>
      <c r="AU546" s="223" t="s">
        <v>85</v>
      </c>
      <c r="AY546" s="16" t="s">
        <v>126</v>
      </c>
      <c r="BE546" s="224">
        <f>IF(N546="základní",J546,0)</f>
        <v>0</v>
      </c>
      <c r="BF546" s="224">
        <f>IF(N546="snížená",J546,0)</f>
        <v>0</v>
      </c>
      <c r="BG546" s="224">
        <f>IF(N546="zákl. přenesená",J546,0)</f>
        <v>0</v>
      </c>
      <c r="BH546" s="224">
        <f>IF(N546="sníž. přenesená",J546,0)</f>
        <v>0</v>
      </c>
      <c r="BI546" s="224">
        <f>IF(N546="nulová",J546,0)</f>
        <v>0</v>
      </c>
      <c r="BJ546" s="16" t="s">
        <v>83</v>
      </c>
      <c r="BK546" s="224">
        <f>ROUND(I546*H546,2)</f>
        <v>0</v>
      </c>
      <c r="BL546" s="16" t="s">
        <v>133</v>
      </c>
      <c r="BM546" s="223" t="s">
        <v>1272</v>
      </c>
    </row>
    <row r="547" s="2" customFormat="1">
      <c r="A547" s="37"/>
      <c r="B547" s="38"/>
      <c r="C547" s="39"/>
      <c r="D547" s="229" t="s">
        <v>181</v>
      </c>
      <c r="E547" s="39"/>
      <c r="F547" s="230" t="s">
        <v>1273</v>
      </c>
      <c r="G547" s="39"/>
      <c r="H547" s="39"/>
      <c r="I547" s="231"/>
      <c r="J547" s="39"/>
      <c r="K547" s="39"/>
      <c r="L547" s="43"/>
      <c r="M547" s="232"/>
      <c r="N547" s="233"/>
      <c r="O547" s="83"/>
      <c r="P547" s="83"/>
      <c r="Q547" s="83"/>
      <c r="R547" s="83"/>
      <c r="S547" s="83"/>
      <c r="T547" s="84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T547" s="16" t="s">
        <v>181</v>
      </c>
      <c r="AU547" s="16" t="s">
        <v>85</v>
      </c>
    </row>
    <row r="548" s="2" customFormat="1" ht="33" customHeight="1">
      <c r="A548" s="37"/>
      <c r="B548" s="38"/>
      <c r="C548" s="211" t="s">
        <v>1274</v>
      </c>
      <c r="D548" s="211" t="s">
        <v>129</v>
      </c>
      <c r="E548" s="212" t="s">
        <v>1275</v>
      </c>
      <c r="F548" s="213" t="s">
        <v>1276</v>
      </c>
      <c r="G548" s="214" t="s">
        <v>177</v>
      </c>
      <c r="H548" s="215">
        <v>8.0069999999999997</v>
      </c>
      <c r="I548" s="216"/>
      <c r="J548" s="217">
        <f>ROUND(I548*H548,2)</f>
        <v>0</v>
      </c>
      <c r="K548" s="213" t="s">
        <v>178</v>
      </c>
      <c r="L548" s="43"/>
      <c r="M548" s="225" t="s">
        <v>20</v>
      </c>
      <c r="N548" s="226" t="s">
        <v>46</v>
      </c>
      <c r="O548" s="83"/>
      <c r="P548" s="227">
        <f>O548*H548</f>
        <v>0</v>
      </c>
      <c r="Q548" s="227">
        <v>0</v>
      </c>
      <c r="R548" s="227">
        <f>Q548*H548</f>
        <v>0</v>
      </c>
      <c r="S548" s="227">
        <v>0</v>
      </c>
      <c r="T548" s="228">
        <f>S548*H548</f>
        <v>0</v>
      </c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R548" s="223" t="s">
        <v>133</v>
      </c>
      <c r="AT548" s="223" t="s">
        <v>129</v>
      </c>
      <c r="AU548" s="223" t="s">
        <v>85</v>
      </c>
      <c r="AY548" s="16" t="s">
        <v>126</v>
      </c>
      <c r="BE548" s="224">
        <f>IF(N548="základní",J548,0)</f>
        <v>0</v>
      </c>
      <c r="BF548" s="224">
        <f>IF(N548="snížená",J548,0)</f>
        <v>0</v>
      </c>
      <c r="BG548" s="224">
        <f>IF(N548="zákl. přenesená",J548,0)</f>
        <v>0</v>
      </c>
      <c r="BH548" s="224">
        <f>IF(N548="sníž. přenesená",J548,0)</f>
        <v>0</v>
      </c>
      <c r="BI548" s="224">
        <f>IF(N548="nulová",J548,0)</f>
        <v>0</v>
      </c>
      <c r="BJ548" s="16" t="s">
        <v>83</v>
      </c>
      <c r="BK548" s="224">
        <f>ROUND(I548*H548,2)</f>
        <v>0</v>
      </c>
      <c r="BL548" s="16" t="s">
        <v>133</v>
      </c>
      <c r="BM548" s="223" t="s">
        <v>1277</v>
      </c>
    </row>
    <row r="549" s="2" customFormat="1">
      <c r="A549" s="37"/>
      <c r="B549" s="38"/>
      <c r="C549" s="39"/>
      <c r="D549" s="229" t="s">
        <v>181</v>
      </c>
      <c r="E549" s="39"/>
      <c r="F549" s="230" t="s">
        <v>1278</v>
      </c>
      <c r="G549" s="39"/>
      <c r="H549" s="39"/>
      <c r="I549" s="231"/>
      <c r="J549" s="39"/>
      <c r="K549" s="39"/>
      <c r="L549" s="43"/>
      <c r="M549" s="232"/>
      <c r="N549" s="233"/>
      <c r="O549" s="83"/>
      <c r="P549" s="83"/>
      <c r="Q549" s="83"/>
      <c r="R549" s="83"/>
      <c r="S549" s="83"/>
      <c r="T549" s="84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T549" s="16" t="s">
        <v>181</v>
      </c>
      <c r="AU549" s="16" t="s">
        <v>85</v>
      </c>
    </row>
    <row r="550" s="2" customFormat="1" ht="37.8" customHeight="1">
      <c r="A550" s="37"/>
      <c r="B550" s="38"/>
      <c r="C550" s="211" t="s">
        <v>1279</v>
      </c>
      <c r="D550" s="211" t="s">
        <v>129</v>
      </c>
      <c r="E550" s="212" t="s">
        <v>1280</v>
      </c>
      <c r="F550" s="213" t="s">
        <v>1281</v>
      </c>
      <c r="G550" s="214" t="s">
        <v>177</v>
      </c>
      <c r="H550" s="215">
        <v>8.0069999999999997</v>
      </c>
      <c r="I550" s="216"/>
      <c r="J550" s="217">
        <f>ROUND(I550*H550,2)</f>
        <v>0</v>
      </c>
      <c r="K550" s="213" t="s">
        <v>178</v>
      </c>
      <c r="L550" s="43"/>
      <c r="M550" s="225" t="s">
        <v>20</v>
      </c>
      <c r="N550" s="226" t="s">
        <v>46</v>
      </c>
      <c r="O550" s="83"/>
      <c r="P550" s="227">
        <f>O550*H550</f>
        <v>0</v>
      </c>
      <c r="Q550" s="227">
        <v>0.00069999999999999999</v>
      </c>
      <c r="R550" s="227">
        <f>Q550*H550</f>
        <v>0.0056048999999999995</v>
      </c>
      <c r="S550" s="227">
        <v>0</v>
      </c>
      <c r="T550" s="228">
        <f>S550*H550</f>
        <v>0</v>
      </c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R550" s="223" t="s">
        <v>133</v>
      </c>
      <c r="AT550" s="223" t="s">
        <v>129</v>
      </c>
      <c r="AU550" s="223" t="s">
        <v>85</v>
      </c>
      <c r="AY550" s="16" t="s">
        <v>126</v>
      </c>
      <c r="BE550" s="224">
        <f>IF(N550="základní",J550,0)</f>
        <v>0</v>
      </c>
      <c r="BF550" s="224">
        <f>IF(N550="snížená",J550,0)</f>
        <v>0</v>
      </c>
      <c r="BG550" s="224">
        <f>IF(N550="zákl. přenesená",J550,0)</f>
        <v>0</v>
      </c>
      <c r="BH550" s="224">
        <f>IF(N550="sníž. přenesená",J550,0)</f>
        <v>0</v>
      </c>
      <c r="BI550" s="224">
        <f>IF(N550="nulová",J550,0)</f>
        <v>0</v>
      </c>
      <c r="BJ550" s="16" t="s">
        <v>83</v>
      </c>
      <c r="BK550" s="224">
        <f>ROUND(I550*H550,2)</f>
        <v>0</v>
      </c>
      <c r="BL550" s="16" t="s">
        <v>133</v>
      </c>
      <c r="BM550" s="223" t="s">
        <v>1282</v>
      </c>
    </row>
    <row r="551" s="2" customFormat="1">
      <c r="A551" s="37"/>
      <c r="B551" s="38"/>
      <c r="C551" s="39"/>
      <c r="D551" s="229" t="s">
        <v>181</v>
      </c>
      <c r="E551" s="39"/>
      <c r="F551" s="230" t="s">
        <v>1283</v>
      </c>
      <c r="G551" s="39"/>
      <c r="H551" s="39"/>
      <c r="I551" s="231"/>
      <c r="J551" s="39"/>
      <c r="K551" s="39"/>
      <c r="L551" s="43"/>
      <c r="M551" s="232"/>
      <c r="N551" s="233"/>
      <c r="O551" s="83"/>
      <c r="P551" s="83"/>
      <c r="Q551" s="83"/>
      <c r="R551" s="83"/>
      <c r="S551" s="83"/>
      <c r="T551" s="84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16" t="s">
        <v>181</v>
      </c>
      <c r="AU551" s="16" t="s">
        <v>85</v>
      </c>
    </row>
    <row r="552" s="2" customFormat="1" ht="44.25" customHeight="1">
      <c r="A552" s="37"/>
      <c r="B552" s="38"/>
      <c r="C552" s="211" t="s">
        <v>1284</v>
      </c>
      <c r="D552" s="211" t="s">
        <v>129</v>
      </c>
      <c r="E552" s="212" t="s">
        <v>1285</v>
      </c>
      <c r="F552" s="213" t="s">
        <v>1286</v>
      </c>
      <c r="G552" s="214" t="s">
        <v>190</v>
      </c>
      <c r="H552" s="215">
        <v>4.5499999999999998</v>
      </c>
      <c r="I552" s="216"/>
      <c r="J552" s="217">
        <f>ROUND(I552*H552,2)</f>
        <v>0</v>
      </c>
      <c r="K552" s="213" t="s">
        <v>178</v>
      </c>
      <c r="L552" s="43"/>
      <c r="M552" s="225" t="s">
        <v>20</v>
      </c>
      <c r="N552" s="226" t="s">
        <v>46</v>
      </c>
      <c r="O552" s="83"/>
      <c r="P552" s="227">
        <f>O552*H552</f>
        <v>0</v>
      </c>
      <c r="Q552" s="227">
        <v>0.0043800000000000002</v>
      </c>
      <c r="R552" s="227">
        <f>Q552*H552</f>
        <v>0.019928999999999999</v>
      </c>
      <c r="S552" s="227">
        <v>0</v>
      </c>
      <c r="T552" s="228">
        <f>S552*H552</f>
        <v>0</v>
      </c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R552" s="223" t="s">
        <v>133</v>
      </c>
      <c r="AT552" s="223" t="s">
        <v>129</v>
      </c>
      <c r="AU552" s="223" t="s">
        <v>85</v>
      </c>
      <c r="AY552" s="16" t="s">
        <v>126</v>
      </c>
      <c r="BE552" s="224">
        <f>IF(N552="základní",J552,0)</f>
        <v>0</v>
      </c>
      <c r="BF552" s="224">
        <f>IF(N552="snížená",J552,0)</f>
        <v>0</v>
      </c>
      <c r="BG552" s="224">
        <f>IF(N552="zákl. přenesená",J552,0)</f>
        <v>0</v>
      </c>
      <c r="BH552" s="224">
        <f>IF(N552="sníž. přenesená",J552,0)</f>
        <v>0</v>
      </c>
      <c r="BI552" s="224">
        <f>IF(N552="nulová",J552,0)</f>
        <v>0</v>
      </c>
      <c r="BJ552" s="16" t="s">
        <v>83</v>
      </c>
      <c r="BK552" s="224">
        <f>ROUND(I552*H552,2)</f>
        <v>0</v>
      </c>
      <c r="BL552" s="16" t="s">
        <v>133</v>
      </c>
      <c r="BM552" s="223" t="s">
        <v>1287</v>
      </c>
    </row>
    <row r="553" s="2" customFormat="1">
      <c r="A553" s="37"/>
      <c r="B553" s="38"/>
      <c r="C553" s="39"/>
      <c r="D553" s="229" t="s">
        <v>181</v>
      </c>
      <c r="E553" s="39"/>
      <c r="F553" s="230" t="s">
        <v>1288</v>
      </c>
      <c r="G553" s="39"/>
      <c r="H553" s="39"/>
      <c r="I553" s="231"/>
      <c r="J553" s="39"/>
      <c r="K553" s="39"/>
      <c r="L553" s="43"/>
      <c r="M553" s="232"/>
      <c r="N553" s="233"/>
      <c r="O553" s="83"/>
      <c r="P553" s="83"/>
      <c r="Q553" s="83"/>
      <c r="R553" s="83"/>
      <c r="S553" s="83"/>
      <c r="T553" s="84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T553" s="16" t="s">
        <v>181</v>
      </c>
      <c r="AU553" s="16" t="s">
        <v>85</v>
      </c>
    </row>
    <row r="554" s="2" customFormat="1" ht="49.05" customHeight="1">
      <c r="A554" s="37"/>
      <c r="B554" s="38"/>
      <c r="C554" s="211" t="s">
        <v>1289</v>
      </c>
      <c r="D554" s="211" t="s">
        <v>129</v>
      </c>
      <c r="E554" s="212" t="s">
        <v>1290</v>
      </c>
      <c r="F554" s="213" t="s">
        <v>1291</v>
      </c>
      <c r="G554" s="214" t="s">
        <v>190</v>
      </c>
      <c r="H554" s="215">
        <v>2.7000000000000002</v>
      </c>
      <c r="I554" s="216"/>
      <c r="J554" s="217">
        <f>ROUND(I554*H554,2)</f>
        <v>0</v>
      </c>
      <c r="K554" s="213" t="s">
        <v>20</v>
      </c>
      <c r="L554" s="43"/>
      <c r="M554" s="225" t="s">
        <v>20</v>
      </c>
      <c r="N554" s="226" t="s">
        <v>46</v>
      </c>
      <c r="O554" s="83"/>
      <c r="P554" s="227">
        <f>O554*H554</f>
        <v>0</v>
      </c>
      <c r="Q554" s="227">
        <v>0.0095899999999999996</v>
      </c>
      <c r="R554" s="227">
        <f>Q554*H554</f>
        <v>0.025892999999999999</v>
      </c>
      <c r="S554" s="227">
        <v>0</v>
      </c>
      <c r="T554" s="228">
        <f>S554*H554</f>
        <v>0</v>
      </c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R554" s="223" t="s">
        <v>133</v>
      </c>
      <c r="AT554" s="223" t="s">
        <v>129</v>
      </c>
      <c r="AU554" s="223" t="s">
        <v>85</v>
      </c>
      <c r="AY554" s="16" t="s">
        <v>126</v>
      </c>
      <c r="BE554" s="224">
        <f>IF(N554="základní",J554,0)</f>
        <v>0</v>
      </c>
      <c r="BF554" s="224">
        <f>IF(N554="snížená",J554,0)</f>
        <v>0</v>
      </c>
      <c r="BG554" s="224">
        <f>IF(N554="zákl. přenesená",J554,0)</f>
        <v>0</v>
      </c>
      <c r="BH554" s="224">
        <f>IF(N554="sníž. přenesená",J554,0)</f>
        <v>0</v>
      </c>
      <c r="BI554" s="224">
        <f>IF(N554="nulová",J554,0)</f>
        <v>0</v>
      </c>
      <c r="BJ554" s="16" t="s">
        <v>83</v>
      </c>
      <c r="BK554" s="224">
        <f>ROUND(I554*H554,2)</f>
        <v>0</v>
      </c>
      <c r="BL554" s="16" t="s">
        <v>133</v>
      </c>
      <c r="BM554" s="223" t="s">
        <v>1292</v>
      </c>
    </row>
    <row r="555" s="2" customFormat="1" ht="37.8" customHeight="1">
      <c r="A555" s="37"/>
      <c r="B555" s="38"/>
      <c r="C555" s="211" t="s">
        <v>1293</v>
      </c>
      <c r="D555" s="211" t="s">
        <v>129</v>
      </c>
      <c r="E555" s="212" t="s">
        <v>1294</v>
      </c>
      <c r="F555" s="213" t="s">
        <v>1295</v>
      </c>
      <c r="G555" s="214" t="s">
        <v>190</v>
      </c>
      <c r="H555" s="215">
        <v>11</v>
      </c>
      <c r="I555" s="216"/>
      <c r="J555" s="217">
        <f>ROUND(I555*H555,2)</f>
        <v>0</v>
      </c>
      <c r="K555" s="213" t="s">
        <v>178</v>
      </c>
      <c r="L555" s="43"/>
      <c r="M555" s="225" t="s">
        <v>20</v>
      </c>
      <c r="N555" s="226" t="s">
        <v>46</v>
      </c>
      <c r="O555" s="83"/>
      <c r="P555" s="227">
        <f>O555*H555</f>
        <v>0</v>
      </c>
      <c r="Q555" s="227">
        <v>0.0055399999999999998</v>
      </c>
      <c r="R555" s="227">
        <f>Q555*H555</f>
        <v>0.060939999999999994</v>
      </c>
      <c r="S555" s="227">
        <v>0</v>
      </c>
      <c r="T555" s="228">
        <f>S555*H555</f>
        <v>0</v>
      </c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R555" s="223" t="s">
        <v>133</v>
      </c>
      <c r="AT555" s="223" t="s">
        <v>129</v>
      </c>
      <c r="AU555" s="223" t="s">
        <v>85</v>
      </c>
      <c r="AY555" s="16" t="s">
        <v>126</v>
      </c>
      <c r="BE555" s="224">
        <f>IF(N555="základní",J555,0)</f>
        <v>0</v>
      </c>
      <c r="BF555" s="224">
        <f>IF(N555="snížená",J555,0)</f>
        <v>0</v>
      </c>
      <c r="BG555" s="224">
        <f>IF(N555="zákl. přenesená",J555,0)</f>
        <v>0</v>
      </c>
      <c r="BH555" s="224">
        <f>IF(N555="sníž. přenesená",J555,0)</f>
        <v>0</v>
      </c>
      <c r="BI555" s="224">
        <f>IF(N555="nulová",J555,0)</f>
        <v>0</v>
      </c>
      <c r="BJ555" s="16" t="s">
        <v>83</v>
      </c>
      <c r="BK555" s="224">
        <f>ROUND(I555*H555,2)</f>
        <v>0</v>
      </c>
      <c r="BL555" s="16" t="s">
        <v>133</v>
      </c>
      <c r="BM555" s="223" t="s">
        <v>1296</v>
      </c>
    </row>
    <row r="556" s="2" customFormat="1">
      <c r="A556" s="37"/>
      <c r="B556" s="38"/>
      <c r="C556" s="39"/>
      <c r="D556" s="229" t="s">
        <v>181</v>
      </c>
      <c r="E556" s="39"/>
      <c r="F556" s="230" t="s">
        <v>1297</v>
      </c>
      <c r="G556" s="39"/>
      <c r="H556" s="39"/>
      <c r="I556" s="231"/>
      <c r="J556" s="39"/>
      <c r="K556" s="39"/>
      <c r="L556" s="43"/>
      <c r="M556" s="232"/>
      <c r="N556" s="233"/>
      <c r="O556" s="83"/>
      <c r="P556" s="83"/>
      <c r="Q556" s="83"/>
      <c r="R556" s="83"/>
      <c r="S556" s="83"/>
      <c r="T556" s="84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T556" s="16" t="s">
        <v>181</v>
      </c>
      <c r="AU556" s="16" t="s">
        <v>85</v>
      </c>
    </row>
    <row r="557" s="2" customFormat="1" ht="33" customHeight="1">
      <c r="A557" s="37"/>
      <c r="B557" s="38"/>
      <c r="C557" s="211" t="s">
        <v>1298</v>
      </c>
      <c r="D557" s="211" t="s">
        <v>129</v>
      </c>
      <c r="E557" s="212" t="s">
        <v>1299</v>
      </c>
      <c r="F557" s="213" t="s">
        <v>1300</v>
      </c>
      <c r="G557" s="214" t="s">
        <v>177</v>
      </c>
      <c r="H557" s="215">
        <v>2.7149999999999999</v>
      </c>
      <c r="I557" s="216"/>
      <c r="J557" s="217">
        <f>ROUND(I557*H557,2)</f>
        <v>0</v>
      </c>
      <c r="K557" s="213" t="s">
        <v>178</v>
      </c>
      <c r="L557" s="43"/>
      <c r="M557" s="225" t="s">
        <v>20</v>
      </c>
      <c r="N557" s="226" t="s">
        <v>46</v>
      </c>
      <c r="O557" s="83"/>
      <c r="P557" s="227">
        <f>O557*H557</f>
        <v>0</v>
      </c>
      <c r="Q557" s="227">
        <v>0.014789999999999999</v>
      </c>
      <c r="R557" s="227">
        <f>Q557*H557</f>
        <v>0.040154849999999999</v>
      </c>
      <c r="S557" s="227">
        <v>0</v>
      </c>
      <c r="T557" s="228">
        <f>S557*H557</f>
        <v>0</v>
      </c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R557" s="223" t="s">
        <v>133</v>
      </c>
      <c r="AT557" s="223" t="s">
        <v>129</v>
      </c>
      <c r="AU557" s="223" t="s">
        <v>85</v>
      </c>
      <c r="AY557" s="16" t="s">
        <v>126</v>
      </c>
      <c r="BE557" s="224">
        <f>IF(N557="základní",J557,0)</f>
        <v>0</v>
      </c>
      <c r="BF557" s="224">
        <f>IF(N557="snížená",J557,0)</f>
        <v>0</v>
      </c>
      <c r="BG557" s="224">
        <f>IF(N557="zákl. přenesená",J557,0)</f>
        <v>0</v>
      </c>
      <c r="BH557" s="224">
        <f>IF(N557="sníž. přenesená",J557,0)</f>
        <v>0</v>
      </c>
      <c r="BI557" s="224">
        <f>IF(N557="nulová",J557,0)</f>
        <v>0</v>
      </c>
      <c r="BJ557" s="16" t="s">
        <v>83</v>
      </c>
      <c r="BK557" s="224">
        <f>ROUND(I557*H557,2)</f>
        <v>0</v>
      </c>
      <c r="BL557" s="16" t="s">
        <v>133</v>
      </c>
      <c r="BM557" s="223" t="s">
        <v>1301</v>
      </c>
    </row>
    <row r="558" s="2" customFormat="1">
      <c r="A558" s="37"/>
      <c r="B558" s="38"/>
      <c r="C558" s="39"/>
      <c r="D558" s="229" t="s">
        <v>181</v>
      </c>
      <c r="E558" s="39"/>
      <c r="F558" s="230" t="s">
        <v>1302</v>
      </c>
      <c r="G558" s="39"/>
      <c r="H558" s="39"/>
      <c r="I558" s="231"/>
      <c r="J558" s="39"/>
      <c r="K558" s="39"/>
      <c r="L558" s="43"/>
      <c r="M558" s="232"/>
      <c r="N558" s="233"/>
      <c r="O558" s="83"/>
      <c r="P558" s="83"/>
      <c r="Q558" s="83"/>
      <c r="R558" s="83"/>
      <c r="S558" s="83"/>
      <c r="T558" s="84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T558" s="16" t="s">
        <v>181</v>
      </c>
      <c r="AU558" s="16" t="s">
        <v>85</v>
      </c>
    </row>
    <row r="559" s="2" customFormat="1" ht="37.8" customHeight="1">
      <c r="A559" s="37"/>
      <c r="B559" s="38"/>
      <c r="C559" s="211" t="s">
        <v>1303</v>
      </c>
      <c r="D559" s="211" t="s">
        <v>129</v>
      </c>
      <c r="E559" s="212" t="s">
        <v>1304</v>
      </c>
      <c r="F559" s="213" t="s">
        <v>1305</v>
      </c>
      <c r="G559" s="214" t="s">
        <v>177</v>
      </c>
      <c r="H559" s="215">
        <v>23.895</v>
      </c>
      <c r="I559" s="216"/>
      <c r="J559" s="217">
        <f>ROUND(I559*H559,2)</f>
        <v>0</v>
      </c>
      <c r="K559" s="213" t="s">
        <v>178</v>
      </c>
      <c r="L559" s="43"/>
      <c r="M559" s="225" t="s">
        <v>20</v>
      </c>
      <c r="N559" s="226" t="s">
        <v>46</v>
      </c>
      <c r="O559" s="83"/>
      <c r="P559" s="227">
        <f>O559*H559</f>
        <v>0</v>
      </c>
      <c r="Q559" s="227">
        <v>0.0070499999999999998</v>
      </c>
      <c r="R559" s="227">
        <f>Q559*H559</f>
        <v>0.16845974999999999</v>
      </c>
      <c r="S559" s="227">
        <v>0</v>
      </c>
      <c r="T559" s="228">
        <f>S559*H559</f>
        <v>0</v>
      </c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R559" s="223" t="s">
        <v>133</v>
      </c>
      <c r="AT559" s="223" t="s">
        <v>129</v>
      </c>
      <c r="AU559" s="223" t="s">
        <v>85</v>
      </c>
      <c r="AY559" s="16" t="s">
        <v>126</v>
      </c>
      <c r="BE559" s="224">
        <f>IF(N559="základní",J559,0)</f>
        <v>0</v>
      </c>
      <c r="BF559" s="224">
        <f>IF(N559="snížená",J559,0)</f>
        <v>0</v>
      </c>
      <c r="BG559" s="224">
        <f>IF(N559="zákl. přenesená",J559,0)</f>
        <v>0</v>
      </c>
      <c r="BH559" s="224">
        <f>IF(N559="sníž. přenesená",J559,0)</f>
        <v>0</v>
      </c>
      <c r="BI559" s="224">
        <f>IF(N559="nulová",J559,0)</f>
        <v>0</v>
      </c>
      <c r="BJ559" s="16" t="s">
        <v>83</v>
      </c>
      <c r="BK559" s="224">
        <f>ROUND(I559*H559,2)</f>
        <v>0</v>
      </c>
      <c r="BL559" s="16" t="s">
        <v>133</v>
      </c>
      <c r="BM559" s="223" t="s">
        <v>1306</v>
      </c>
    </row>
    <row r="560" s="2" customFormat="1">
      <c r="A560" s="37"/>
      <c r="B560" s="38"/>
      <c r="C560" s="39"/>
      <c r="D560" s="229" t="s">
        <v>181</v>
      </c>
      <c r="E560" s="39"/>
      <c r="F560" s="230" t="s">
        <v>1307</v>
      </c>
      <c r="G560" s="39"/>
      <c r="H560" s="39"/>
      <c r="I560" s="231"/>
      <c r="J560" s="39"/>
      <c r="K560" s="39"/>
      <c r="L560" s="43"/>
      <c r="M560" s="232"/>
      <c r="N560" s="233"/>
      <c r="O560" s="83"/>
      <c r="P560" s="83"/>
      <c r="Q560" s="83"/>
      <c r="R560" s="83"/>
      <c r="S560" s="83"/>
      <c r="T560" s="84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T560" s="16" t="s">
        <v>181</v>
      </c>
      <c r="AU560" s="16" t="s">
        <v>85</v>
      </c>
    </row>
    <row r="561" s="2" customFormat="1" ht="37.8" customHeight="1">
      <c r="A561" s="37"/>
      <c r="B561" s="38"/>
      <c r="C561" s="234" t="s">
        <v>1308</v>
      </c>
      <c r="D561" s="234" t="s">
        <v>244</v>
      </c>
      <c r="E561" s="235" t="s">
        <v>1309</v>
      </c>
      <c r="F561" s="236" t="s">
        <v>1310</v>
      </c>
      <c r="G561" s="237" t="s">
        <v>177</v>
      </c>
      <c r="H561" s="238">
        <v>27.478999999999999</v>
      </c>
      <c r="I561" s="239"/>
      <c r="J561" s="240">
        <f>ROUND(I561*H561,2)</f>
        <v>0</v>
      </c>
      <c r="K561" s="236" t="s">
        <v>178</v>
      </c>
      <c r="L561" s="241"/>
      <c r="M561" s="242" t="s">
        <v>20</v>
      </c>
      <c r="N561" s="243" t="s">
        <v>46</v>
      </c>
      <c r="O561" s="83"/>
      <c r="P561" s="227">
        <f>O561*H561</f>
        <v>0</v>
      </c>
      <c r="Q561" s="227">
        <v>0.0016000000000000001</v>
      </c>
      <c r="R561" s="227">
        <f>Q561*H561</f>
        <v>0.043966400000000003</v>
      </c>
      <c r="S561" s="227">
        <v>0</v>
      </c>
      <c r="T561" s="228">
        <f>S561*H561</f>
        <v>0</v>
      </c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R561" s="223" t="s">
        <v>335</v>
      </c>
      <c r="AT561" s="223" t="s">
        <v>244</v>
      </c>
      <c r="AU561" s="223" t="s">
        <v>85</v>
      </c>
      <c r="AY561" s="16" t="s">
        <v>126</v>
      </c>
      <c r="BE561" s="224">
        <f>IF(N561="základní",J561,0)</f>
        <v>0</v>
      </c>
      <c r="BF561" s="224">
        <f>IF(N561="snížená",J561,0)</f>
        <v>0</v>
      </c>
      <c r="BG561" s="224">
        <f>IF(N561="zákl. přenesená",J561,0)</f>
        <v>0</v>
      </c>
      <c r="BH561" s="224">
        <f>IF(N561="sníž. přenesená",J561,0)</f>
        <v>0</v>
      </c>
      <c r="BI561" s="224">
        <f>IF(N561="nulová",J561,0)</f>
        <v>0</v>
      </c>
      <c r="BJ561" s="16" t="s">
        <v>83</v>
      </c>
      <c r="BK561" s="224">
        <f>ROUND(I561*H561,2)</f>
        <v>0</v>
      </c>
      <c r="BL561" s="16" t="s">
        <v>133</v>
      </c>
      <c r="BM561" s="223" t="s">
        <v>1311</v>
      </c>
    </row>
    <row r="562" s="2" customFormat="1" ht="24.15" customHeight="1">
      <c r="A562" s="37"/>
      <c r="B562" s="38"/>
      <c r="C562" s="211" t="s">
        <v>1312</v>
      </c>
      <c r="D562" s="211" t="s">
        <v>129</v>
      </c>
      <c r="E562" s="212" t="s">
        <v>1313</v>
      </c>
      <c r="F562" s="213" t="s">
        <v>1314</v>
      </c>
      <c r="G562" s="214" t="s">
        <v>190</v>
      </c>
      <c r="H562" s="215">
        <v>23.600000000000001</v>
      </c>
      <c r="I562" s="216"/>
      <c r="J562" s="217">
        <f>ROUND(I562*H562,2)</f>
        <v>0</v>
      </c>
      <c r="K562" s="213" t="s">
        <v>178</v>
      </c>
      <c r="L562" s="43"/>
      <c r="M562" s="225" t="s">
        <v>20</v>
      </c>
      <c r="N562" s="226" t="s">
        <v>46</v>
      </c>
      <c r="O562" s="83"/>
      <c r="P562" s="227">
        <f>O562*H562</f>
        <v>0</v>
      </c>
      <c r="Q562" s="227">
        <v>0.00020000000000000001</v>
      </c>
      <c r="R562" s="227">
        <f>Q562*H562</f>
        <v>0.0047200000000000002</v>
      </c>
      <c r="S562" s="227">
        <v>0</v>
      </c>
      <c r="T562" s="228">
        <f>S562*H562</f>
        <v>0</v>
      </c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R562" s="223" t="s">
        <v>133</v>
      </c>
      <c r="AT562" s="223" t="s">
        <v>129</v>
      </c>
      <c r="AU562" s="223" t="s">
        <v>85</v>
      </c>
      <c r="AY562" s="16" t="s">
        <v>126</v>
      </c>
      <c r="BE562" s="224">
        <f>IF(N562="základní",J562,0)</f>
        <v>0</v>
      </c>
      <c r="BF562" s="224">
        <f>IF(N562="snížená",J562,0)</f>
        <v>0</v>
      </c>
      <c r="BG562" s="224">
        <f>IF(N562="zákl. přenesená",J562,0)</f>
        <v>0</v>
      </c>
      <c r="BH562" s="224">
        <f>IF(N562="sníž. přenesená",J562,0)</f>
        <v>0</v>
      </c>
      <c r="BI562" s="224">
        <f>IF(N562="nulová",J562,0)</f>
        <v>0</v>
      </c>
      <c r="BJ562" s="16" t="s">
        <v>83</v>
      </c>
      <c r="BK562" s="224">
        <f>ROUND(I562*H562,2)</f>
        <v>0</v>
      </c>
      <c r="BL562" s="16" t="s">
        <v>133</v>
      </c>
      <c r="BM562" s="223" t="s">
        <v>1315</v>
      </c>
    </row>
    <row r="563" s="2" customFormat="1">
      <c r="A563" s="37"/>
      <c r="B563" s="38"/>
      <c r="C563" s="39"/>
      <c r="D563" s="229" t="s">
        <v>181</v>
      </c>
      <c r="E563" s="39"/>
      <c r="F563" s="230" t="s">
        <v>1316</v>
      </c>
      <c r="G563" s="39"/>
      <c r="H563" s="39"/>
      <c r="I563" s="231"/>
      <c r="J563" s="39"/>
      <c r="K563" s="39"/>
      <c r="L563" s="43"/>
      <c r="M563" s="232"/>
      <c r="N563" s="233"/>
      <c r="O563" s="83"/>
      <c r="P563" s="83"/>
      <c r="Q563" s="83"/>
      <c r="R563" s="83"/>
      <c r="S563" s="83"/>
      <c r="T563" s="84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T563" s="16" t="s">
        <v>181</v>
      </c>
      <c r="AU563" s="16" t="s">
        <v>85</v>
      </c>
    </row>
    <row r="564" s="2" customFormat="1" ht="49.05" customHeight="1">
      <c r="A564" s="37"/>
      <c r="B564" s="38"/>
      <c r="C564" s="211" t="s">
        <v>1317</v>
      </c>
      <c r="D564" s="211" t="s">
        <v>129</v>
      </c>
      <c r="E564" s="212" t="s">
        <v>1318</v>
      </c>
      <c r="F564" s="213" t="s">
        <v>1319</v>
      </c>
      <c r="G564" s="214" t="s">
        <v>226</v>
      </c>
      <c r="H564" s="215">
        <v>0.50700000000000001</v>
      </c>
      <c r="I564" s="216"/>
      <c r="J564" s="217">
        <f>ROUND(I564*H564,2)</f>
        <v>0</v>
      </c>
      <c r="K564" s="213" t="s">
        <v>178</v>
      </c>
      <c r="L564" s="43"/>
      <c r="M564" s="225" t="s">
        <v>20</v>
      </c>
      <c r="N564" s="226" t="s">
        <v>46</v>
      </c>
      <c r="O564" s="83"/>
      <c r="P564" s="227">
        <f>O564*H564</f>
        <v>0</v>
      </c>
      <c r="Q564" s="227">
        <v>0</v>
      </c>
      <c r="R564" s="227">
        <f>Q564*H564</f>
        <v>0</v>
      </c>
      <c r="S564" s="227">
        <v>0</v>
      </c>
      <c r="T564" s="228">
        <f>S564*H564</f>
        <v>0</v>
      </c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R564" s="223" t="s">
        <v>133</v>
      </c>
      <c r="AT564" s="223" t="s">
        <v>129</v>
      </c>
      <c r="AU564" s="223" t="s">
        <v>85</v>
      </c>
      <c r="AY564" s="16" t="s">
        <v>126</v>
      </c>
      <c r="BE564" s="224">
        <f>IF(N564="základní",J564,0)</f>
        <v>0</v>
      </c>
      <c r="BF564" s="224">
        <f>IF(N564="snížená",J564,0)</f>
        <v>0</v>
      </c>
      <c r="BG564" s="224">
        <f>IF(N564="zákl. přenesená",J564,0)</f>
        <v>0</v>
      </c>
      <c r="BH564" s="224">
        <f>IF(N564="sníž. přenesená",J564,0)</f>
        <v>0</v>
      </c>
      <c r="BI564" s="224">
        <f>IF(N564="nulová",J564,0)</f>
        <v>0</v>
      </c>
      <c r="BJ564" s="16" t="s">
        <v>83</v>
      </c>
      <c r="BK564" s="224">
        <f>ROUND(I564*H564,2)</f>
        <v>0</v>
      </c>
      <c r="BL564" s="16" t="s">
        <v>133</v>
      </c>
      <c r="BM564" s="223" t="s">
        <v>1320</v>
      </c>
    </row>
    <row r="565" s="2" customFormat="1">
      <c r="A565" s="37"/>
      <c r="B565" s="38"/>
      <c r="C565" s="39"/>
      <c r="D565" s="229" t="s">
        <v>181</v>
      </c>
      <c r="E565" s="39"/>
      <c r="F565" s="230" t="s">
        <v>1321</v>
      </c>
      <c r="G565" s="39"/>
      <c r="H565" s="39"/>
      <c r="I565" s="231"/>
      <c r="J565" s="39"/>
      <c r="K565" s="39"/>
      <c r="L565" s="43"/>
      <c r="M565" s="232"/>
      <c r="N565" s="233"/>
      <c r="O565" s="83"/>
      <c r="P565" s="83"/>
      <c r="Q565" s="83"/>
      <c r="R565" s="83"/>
      <c r="S565" s="83"/>
      <c r="T565" s="84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T565" s="16" t="s">
        <v>181</v>
      </c>
      <c r="AU565" s="16" t="s">
        <v>85</v>
      </c>
    </row>
    <row r="566" s="12" customFormat="1" ht="22.8" customHeight="1">
      <c r="A566" s="12"/>
      <c r="B566" s="195"/>
      <c r="C566" s="196"/>
      <c r="D566" s="197" t="s">
        <v>74</v>
      </c>
      <c r="E566" s="209" t="s">
        <v>1322</v>
      </c>
      <c r="F566" s="209" t="s">
        <v>1323</v>
      </c>
      <c r="G566" s="196"/>
      <c r="H566" s="196"/>
      <c r="I566" s="199"/>
      <c r="J566" s="210">
        <f>BK566</f>
        <v>0</v>
      </c>
      <c r="K566" s="196"/>
      <c r="L566" s="201"/>
      <c r="M566" s="202"/>
      <c r="N566" s="203"/>
      <c r="O566" s="203"/>
      <c r="P566" s="204">
        <f>SUM(P567:P583)</f>
        <v>0</v>
      </c>
      <c r="Q566" s="203"/>
      <c r="R566" s="204">
        <f>SUM(R567:R583)</f>
        <v>0.38600000000000001</v>
      </c>
      <c r="S566" s="203"/>
      <c r="T566" s="205">
        <f>SUM(T567:T583)</f>
        <v>0.16010000000000002</v>
      </c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R566" s="206" t="s">
        <v>85</v>
      </c>
      <c r="AT566" s="207" t="s">
        <v>74</v>
      </c>
      <c r="AU566" s="207" t="s">
        <v>83</v>
      </c>
      <c r="AY566" s="206" t="s">
        <v>126</v>
      </c>
      <c r="BK566" s="208">
        <f>SUM(BK567:BK583)</f>
        <v>0</v>
      </c>
    </row>
    <row r="567" s="2" customFormat="1" ht="24.15" customHeight="1">
      <c r="A567" s="37"/>
      <c r="B567" s="38"/>
      <c r="C567" s="211" t="s">
        <v>1324</v>
      </c>
      <c r="D567" s="211" t="s">
        <v>129</v>
      </c>
      <c r="E567" s="212" t="s">
        <v>1325</v>
      </c>
      <c r="F567" s="213" t="s">
        <v>1326</v>
      </c>
      <c r="G567" s="214" t="s">
        <v>327</v>
      </c>
      <c r="H567" s="215">
        <v>3</v>
      </c>
      <c r="I567" s="216"/>
      <c r="J567" s="217">
        <f>ROUND(I567*H567,2)</f>
        <v>0</v>
      </c>
      <c r="K567" s="213" t="s">
        <v>178</v>
      </c>
      <c r="L567" s="43"/>
      <c r="M567" s="225" t="s">
        <v>20</v>
      </c>
      <c r="N567" s="226" t="s">
        <v>46</v>
      </c>
      <c r="O567" s="83"/>
      <c r="P567" s="227">
        <f>O567*H567</f>
        <v>0</v>
      </c>
      <c r="Q567" s="227">
        <v>0</v>
      </c>
      <c r="R567" s="227">
        <f>Q567*H567</f>
        <v>0</v>
      </c>
      <c r="S567" s="227">
        <v>0.024</v>
      </c>
      <c r="T567" s="228">
        <f>S567*H567</f>
        <v>0.072000000000000008</v>
      </c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R567" s="223" t="s">
        <v>133</v>
      </c>
      <c r="AT567" s="223" t="s">
        <v>129</v>
      </c>
      <c r="AU567" s="223" t="s">
        <v>85</v>
      </c>
      <c r="AY567" s="16" t="s">
        <v>126</v>
      </c>
      <c r="BE567" s="224">
        <f>IF(N567="základní",J567,0)</f>
        <v>0</v>
      </c>
      <c r="BF567" s="224">
        <f>IF(N567="snížená",J567,0)</f>
        <v>0</v>
      </c>
      <c r="BG567" s="224">
        <f>IF(N567="zákl. přenesená",J567,0)</f>
        <v>0</v>
      </c>
      <c r="BH567" s="224">
        <f>IF(N567="sníž. přenesená",J567,0)</f>
        <v>0</v>
      </c>
      <c r="BI567" s="224">
        <f>IF(N567="nulová",J567,0)</f>
        <v>0</v>
      </c>
      <c r="BJ567" s="16" t="s">
        <v>83</v>
      </c>
      <c r="BK567" s="224">
        <f>ROUND(I567*H567,2)</f>
        <v>0</v>
      </c>
      <c r="BL567" s="16" t="s">
        <v>133</v>
      </c>
      <c r="BM567" s="223" t="s">
        <v>1327</v>
      </c>
    </row>
    <row r="568" s="2" customFormat="1">
      <c r="A568" s="37"/>
      <c r="B568" s="38"/>
      <c r="C568" s="39"/>
      <c r="D568" s="229" t="s">
        <v>181</v>
      </c>
      <c r="E568" s="39"/>
      <c r="F568" s="230" t="s">
        <v>1328</v>
      </c>
      <c r="G568" s="39"/>
      <c r="H568" s="39"/>
      <c r="I568" s="231"/>
      <c r="J568" s="39"/>
      <c r="K568" s="39"/>
      <c r="L568" s="43"/>
      <c r="M568" s="232"/>
      <c r="N568" s="233"/>
      <c r="O568" s="83"/>
      <c r="P568" s="83"/>
      <c r="Q568" s="83"/>
      <c r="R568" s="83"/>
      <c r="S568" s="83"/>
      <c r="T568" s="84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T568" s="16" t="s">
        <v>181</v>
      </c>
      <c r="AU568" s="16" t="s">
        <v>85</v>
      </c>
    </row>
    <row r="569" s="2" customFormat="1" ht="24.15" customHeight="1">
      <c r="A569" s="37"/>
      <c r="B569" s="38"/>
      <c r="C569" s="211" t="s">
        <v>1329</v>
      </c>
      <c r="D569" s="211" t="s">
        <v>129</v>
      </c>
      <c r="E569" s="212" t="s">
        <v>1330</v>
      </c>
      <c r="F569" s="213" t="s">
        <v>1331</v>
      </c>
      <c r="G569" s="214" t="s">
        <v>177</v>
      </c>
      <c r="H569" s="215">
        <v>5.0419999999999998</v>
      </c>
      <c r="I569" s="216"/>
      <c r="J569" s="217">
        <f>ROUND(I569*H569,2)</f>
        <v>0</v>
      </c>
      <c r="K569" s="213" t="s">
        <v>178</v>
      </c>
      <c r="L569" s="43"/>
      <c r="M569" s="225" t="s">
        <v>20</v>
      </c>
      <c r="N569" s="226" t="s">
        <v>46</v>
      </c>
      <c r="O569" s="83"/>
      <c r="P569" s="227">
        <f>O569*H569</f>
        <v>0</v>
      </c>
      <c r="Q569" s="227">
        <v>0</v>
      </c>
      <c r="R569" s="227">
        <f>Q569*H569</f>
        <v>0</v>
      </c>
      <c r="S569" s="227">
        <v>0</v>
      </c>
      <c r="T569" s="228">
        <f>S569*H569</f>
        <v>0</v>
      </c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R569" s="223" t="s">
        <v>133</v>
      </c>
      <c r="AT569" s="223" t="s">
        <v>129</v>
      </c>
      <c r="AU569" s="223" t="s">
        <v>85</v>
      </c>
      <c r="AY569" s="16" t="s">
        <v>126</v>
      </c>
      <c r="BE569" s="224">
        <f>IF(N569="základní",J569,0)</f>
        <v>0</v>
      </c>
      <c r="BF569" s="224">
        <f>IF(N569="snížená",J569,0)</f>
        <v>0</v>
      </c>
      <c r="BG569" s="224">
        <f>IF(N569="zákl. přenesená",J569,0)</f>
        <v>0</v>
      </c>
      <c r="BH569" s="224">
        <f>IF(N569="sníž. přenesená",J569,0)</f>
        <v>0</v>
      </c>
      <c r="BI569" s="224">
        <f>IF(N569="nulová",J569,0)</f>
        <v>0</v>
      </c>
      <c r="BJ569" s="16" t="s">
        <v>83</v>
      </c>
      <c r="BK569" s="224">
        <f>ROUND(I569*H569,2)</f>
        <v>0</v>
      </c>
      <c r="BL569" s="16" t="s">
        <v>133</v>
      </c>
      <c r="BM569" s="223" t="s">
        <v>1332</v>
      </c>
    </row>
    <row r="570" s="2" customFormat="1">
      <c r="A570" s="37"/>
      <c r="B570" s="38"/>
      <c r="C570" s="39"/>
      <c r="D570" s="229" t="s">
        <v>181</v>
      </c>
      <c r="E570" s="39"/>
      <c r="F570" s="230" t="s">
        <v>1333</v>
      </c>
      <c r="G570" s="39"/>
      <c r="H570" s="39"/>
      <c r="I570" s="231"/>
      <c r="J570" s="39"/>
      <c r="K570" s="39"/>
      <c r="L570" s="43"/>
      <c r="M570" s="232"/>
      <c r="N570" s="233"/>
      <c r="O570" s="83"/>
      <c r="P570" s="83"/>
      <c r="Q570" s="83"/>
      <c r="R570" s="83"/>
      <c r="S570" s="83"/>
      <c r="T570" s="84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T570" s="16" t="s">
        <v>181</v>
      </c>
      <c r="AU570" s="16" t="s">
        <v>85</v>
      </c>
    </row>
    <row r="571" s="2" customFormat="1" ht="33" customHeight="1">
      <c r="A571" s="37"/>
      <c r="B571" s="38"/>
      <c r="C571" s="234" t="s">
        <v>1334</v>
      </c>
      <c r="D571" s="234" t="s">
        <v>244</v>
      </c>
      <c r="E571" s="235" t="s">
        <v>1335</v>
      </c>
      <c r="F571" s="236" t="s">
        <v>1336</v>
      </c>
      <c r="G571" s="237" t="s">
        <v>327</v>
      </c>
      <c r="H571" s="238">
        <v>1</v>
      </c>
      <c r="I571" s="239"/>
      <c r="J571" s="240">
        <f>ROUND(I571*H571,2)</f>
        <v>0</v>
      </c>
      <c r="K571" s="236" t="s">
        <v>20</v>
      </c>
      <c r="L571" s="241"/>
      <c r="M571" s="242" t="s">
        <v>20</v>
      </c>
      <c r="N571" s="243" t="s">
        <v>46</v>
      </c>
      <c r="O571" s="83"/>
      <c r="P571" s="227">
        <f>O571*H571</f>
        <v>0</v>
      </c>
      <c r="Q571" s="227">
        <v>0.042999999999999997</v>
      </c>
      <c r="R571" s="227">
        <f>Q571*H571</f>
        <v>0.042999999999999997</v>
      </c>
      <c r="S571" s="227">
        <v>0</v>
      </c>
      <c r="T571" s="228">
        <f>S571*H571</f>
        <v>0</v>
      </c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R571" s="223" t="s">
        <v>335</v>
      </c>
      <c r="AT571" s="223" t="s">
        <v>244</v>
      </c>
      <c r="AU571" s="223" t="s">
        <v>85</v>
      </c>
      <c r="AY571" s="16" t="s">
        <v>126</v>
      </c>
      <c r="BE571" s="224">
        <f>IF(N571="základní",J571,0)</f>
        <v>0</v>
      </c>
      <c r="BF571" s="224">
        <f>IF(N571="snížená",J571,0)</f>
        <v>0</v>
      </c>
      <c r="BG571" s="224">
        <f>IF(N571="zákl. přenesená",J571,0)</f>
        <v>0</v>
      </c>
      <c r="BH571" s="224">
        <f>IF(N571="sníž. přenesená",J571,0)</f>
        <v>0</v>
      </c>
      <c r="BI571" s="224">
        <f>IF(N571="nulová",J571,0)</f>
        <v>0</v>
      </c>
      <c r="BJ571" s="16" t="s">
        <v>83</v>
      </c>
      <c r="BK571" s="224">
        <f>ROUND(I571*H571,2)</f>
        <v>0</v>
      </c>
      <c r="BL571" s="16" t="s">
        <v>133</v>
      </c>
      <c r="BM571" s="223" t="s">
        <v>1337</v>
      </c>
    </row>
    <row r="572" s="2" customFormat="1" ht="33" customHeight="1">
      <c r="A572" s="37"/>
      <c r="B572" s="38"/>
      <c r="C572" s="234" t="s">
        <v>1338</v>
      </c>
      <c r="D572" s="234" t="s">
        <v>244</v>
      </c>
      <c r="E572" s="235" t="s">
        <v>1339</v>
      </c>
      <c r="F572" s="236" t="s">
        <v>1340</v>
      </c>
      <c r="G572" s="237" t="s">
        <v>327</v>
      </c>
      <c r="H572" s="238">
        <v>1</v>
      </c>
      <c r="I572" s="239"/>
      <c r="J572" s="240">
        <f>ROUND(I572*H572,2)</f>
        <v>0</v>
      </c>
      <c r="K572" s="236" t="s">
        <v>20</v>
      </c>
      <c r="L572" s="241"/>
      <c r="M572" s="242" t="s">
        <v>20</v>
      </c>
      <c r="N572" s="243" t="s">
        <v>46</v>
      </c>
      <c r="O572" s="83"/>
      <c r="P572" s="227">
        <f>O572*H572</f>
        <v>0</v>
      </c>
      <c r="Q572" s="227">
        <v>0.039</v>
      </c>
      <c r="R572" s="227">
        <f>Q572*H572</f>
        <v>0.039</v>
      </c>
      <c r="S572" s="227">
        <v>0</v>
      </c>
      <c r="T572" s="228">
        <f>S572*H572</f>
        <v>0</v>
      </c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R572" s="223" t="s">
        <v>335</v>
      </c>
      <c r="AT572" s="223" t="s">
        <v>244</v>
      </c>
      <c r="AU572" s="223" t="s">
        <v>85</v>
      </c>
      <c r="AY572" s="16" t="s">
        <v>126</v>
      </c>
      <c r="BE572" s="224">
        <f>IF(N572="základní",J572,0)</f>
        <v>0</v>
      </c>
      <c r="BF572" s="224">
        <f>IF(N572="snížená",J572,0)</f>
        <v>0</v>
      </c>
      <c r="BG572" s="224">
        <f>IF(N572="zákl. přenesená",J572,0)</f>
        <v>0</v>
      </c>
      <c r="BH572" s="224">
        <f>IF(N572="sníž. přenesená",J572,0)</f>
        <v>0</v>
      </c>
      <c r="BI572" s="224">
        <f>IF(N572="nulová",J572,0)</f>
        <v>0</v>
      </c>
      <c r="BJ572" s="16" t="s">
        <v>83</v>
      </c>
      <c r="BK572" s="224">
        <f>ROUND(I572*H572,2)</f>
        <v>0</v>
      </c>
      <c r="BL572" s="16" t="s">
        <v>133</v>
      </c>
      <c r="BM572" s="223" t="s">
        <v>1341</v>
      </c>
    </row>
    <row r="573" s="2" customFormat="1" ht="16.5" customHeight="1">
      <c r="A573" s="37"/>
      <c r="B573" s="38"/>
      <c r="C573" s="211" t="s">
        <v>1342</v>
      </c>
      <c r="D573" s="211" t="s">
        <v>129</v>
      </c>
      <c r="E573" s="212" t="s">
        <v>1343</v>
      </c>
      <c r="F573" s="213" t="s">
        <v>1344</v>
      </c>
      <c r="G573" s="214" t="s">
        <v>327</v>
      </c>
      <c r="H573" s="215">
        <v>1</v>
      </c>
      <c r="I573" s="216"/>
      <c r="J573" s="217">
        <f>ROUND(I573*H573,2)</f>
        <v>0</v>
      </c>
      <c r="K573" s="213" t="s">
        <v>20</v>
      </c>
      <c r="L573" s="43"/>
      <c r="M573" s="225" t="s">
        <v>20</v>
      </c>
      <c r="N573" s="226" t="s">
        <v>46</v>
      </c>
      <c r="O573" s="83"/>
      <c r="P573" s="227">
        <f>O573*H573</f>
        <v>0</v>
      </c>
      <c r="Q573" s="227">
        <v>0</v>
      </c>
      <c r="R573" s="227">
        <f>Q573*H573</f>
        <v>0</v>
      </c>
      <c r="S573" s="227">
        <v>0</v>
      </c>
      <c r="T573" s="228">
        <f>S573*H573</f>
        <v>0</v>
      </c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R573" s="223" t="s">
        <v>133</v>
      </c>
      <c r="AT573" s="223" t="s">
        <v>129</v>
      </c>
      <c r="AU573" s="223" t="s">
        <v>85</v>
      </c>
      <c r="AY573" s="16" t="s">
        <v>126</v>
      </c>
      <c r="BE573" s="224">
        <f>IF(N573="základní",J573,0)</f>
        <v>0</v>
      </c>
      <c r="BF573" s="224">
        <f>IF(N573="snížená",J573,0)</f>
        <v>0</v>
      </c>
      <c r="BG573" s="224">
        <f>IF(N573="zákl. přenesená",J573,0)</f>
        <v>0</v>
      </c>
      <c r="BH573" s="224">
        <f>IF(N573="sníž. přenesená",J573,0)</f>
        <v>0</v>
      </c>
      <c r="BI573" s="224">
        <f>IF(N573="nulová",J573,0)</f>
        <v>0</v>
      </c>
      <c r="BJ573" s="16" t="s">
        <v>83</v>
      </c>
      <c r="BK573" s="224">
        <f>ROUND(I573*H573,2)</f>
        <v>0</v>
      </c>
      <c r="BL573" s="16" t="s">
        <v>133</v>
      </c>
      <c r="BM573" s="223" t="s">
        <v>1345</v>
      </c>
    </row>
    <row r="574" s="2" customFormat="1" ht="55.5" customHeight="1">
      <c r="A574" s="37"/>
      <c r="B574" s="38"/>
      <c r="C574" s="234" t="s">
        <v>1346</v>
      </c>
      <c r="D574" s="234" t="s">
        <v>244</v>
      </c>
      <c r="E574" s="235" t="s">
        <v>1347</v>
      </c>
      <c r="F574" s="236" t="s">
        <v>1348</v>
      </c>
      <c r="G574" s="237" t="s">
        <v>327</v>
      </c>
      <c r="H574" s="238">
        <v>1</v>
      </c>
      <c r="I574" s="239"/>
      <c r="J574" s="240">
        <f>ROUND(I574*H574,2)</f>
        <v>0</v>
      </c>
      <c r="K574" s="236" t="s">
        <v>20</v>
      </c>
      <c r="L574" s="241"/>
      <c r="M574" s="242" t="s">
        <v>20</v>
      </c>
      <c r="N574" s="243" t="s">
        <v>46</v>
      </c>
      <c r="O574" s="83"/>
      <c r="P574" s="227">
        <f>O574*H574</f>
        <v>0</v>
      </c>
      <c r="Q574" s="227">
        <v>0.039</v>
      </c>
      <c r="R574" s="227">
        <f>Q574*H574</f>
        <v>0.039</v>
      </c>
      <c r="S574" s="227">
        <v>0</v>
      </c>
      <c r="T574" s="228">
        <f>S574*H574</f>
        <v>0</v>
      </c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R574" s="223" t="s">
        <v>335</v>
      </c>
      <c r="AT574" s="223" t="s">
        <v>244</v>
      </c>
      <c r="AU574" s="223" t="s">
        <v>85</v>
      </c>
      <c r="AY574" s="16" t="s">
        <v>126</v>
      </c>
      <c r="BE574" s="224">
        <f>IF(N574="základní",J574,0)</f>
        <v>0</v>
      </c>
      <c r="BF574" s="224">
        <f>IF(N574="snížená",J574,0)</f>
        <v>0</v>
      </c>
      <c r="BG574" s="224">
        <f>IF(N574="zákl. přenesená",J574,0)</f>
        <v>0</v>
      </c>
      <c r="BH574" s="224">
        <f>IF(N574="sníž. přenesená",J574,0)</f>
        <v>0</v>
      </c>
      <c r="BI574" s="224">
        <f>IF(N574="nulová",J574,0)</f>
        <v>0</v>
      </c>
      <c r="BJ574" s="16" t="s">
        <v>83</v>
      </c>
      <c r="BK574" s="224">
        <f>ROUND(I574*H574,2)</f>
        <v>0</v>
      </c>
      <c r="BL574" s="16" t="s">
        <v>133</v>
      </c>
      <c r="BM574" s="223" t="s">
        <v>1349</v>
      </c>
    </row>
    <row r="575" s="2" customFormat="1" ht="24.15" customHeight="1">
      <c r="A575" s="37"/>
      <c r="B575" s="38"/>
      <c r="C575" s="211" t="s">
        <v>1350</v>
      </c>
      <c r="D575" s="211" t="s">
        <v>129</v>
      </c>
      <c r="E575" s="212" t="s">
        <v>1351</v>
      </c>
      <c r="F575" s="213" t="s">
        <v>1352</v>
      </c>
      <c r="G575" s="214" t="s">
        <v>327</v>
      </c>
      <c r="H575" s="215">
        <v>1</v>
      </c>
      <c r="I575" s="216"/>
      <c r="J575" s="217">
        <f>ROUND(I575*H575,2)</f>
        <v>0</v>
      </c>
      <c r="K575" s="213" t="s">
        <v>20</v>
      </c>
      <c r="L575" s="43"/>
      <c r="M575" s="225" t="s">
        <v>20</v>
      </c>
      <c r="N575" s="226" t="s">
        <v>46</v>
      </c>
      <c r="O575" s="83"/>
      <c r="P575" s="227">
        <f>O575*H575</f>
        <v>0</v>
      </c>
      <c r="Q575" s="227">
        <v>0</v>
      </c>
      <c r="R575" s="227">
        <f>Q575*H575</f>
        <v>0</v>
      </c>
      <c r="S575" s="227">
        <v>0</v>
      </c>
      <c r="T575" s="228">
        <f>S575*H575</f>
        <v>0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223" t="s">
        <v>133</v>
      </c>
      <c r="AT575" s="223" t="s">
        <v>129</v>
      </c>
      <c r="AU575" s="223" t="s">
        <v>85</v>
      </c>
      <c r="AY575" s="16" t="s">
        <v>126</v>
      </c>
      <c r="BE575" s="224">
        <f>IF(N575="základní",J575,0)</f>
        <v>0</v>
      </c>
      <c r="BF575" s="224">
        <f>IF(N575="snížená",J575,0)</f>
        <v>0</v>
      </c>
      <c r="BG575" s="224">
        <f>IF(N575="zákl. přenesená",J575,0)</f>
        <v>0</v>
      </c>
      <c r="BH575" s="224">
        <f>IF(N575="sníž. přenesená",J575,0)</f>
        <v>0</v>
      </c>
      <c r="BI575" s="224">
        <f>IF(N575="nulová",J575,0)</f>
        <v>0</v>
      </c>
      <c r="BJ575" s="16" t="s">
        <v>83</v>
      </c>
      <c r="BK575" s="224">
        <f>ROUND(I575*H575,2)</f>
        <v>0</v>
      </c>
      <c r="BL575" s="16" t="s">
        <v>133</v>
      </c>
      <c r="BM575" s="223" t="s">
        <v>1353</v>
      </c>
    </row>
    <row r="576" s="2" customFormat="1" ht="37.8" customHeight="1">
      <c r="A576" s="37"/>
      <c r="B576" s="38"/>
      <c r="C576" s="234" t="s">
        <v>1354</v>
      </c>
      <c r="D576" s="234" t="s">
        <v>244</v>
      </c>
      <c r="E576" s="235" t="s">
        <v>1355</v>
      </c>
      <c r="F576" s="236" t="s">
        <v>1356</v>
      </c>
      <c r="G576" s="237" t="s">
        <v>327</v>
      </c>
      <c r="H576" s="238">
        <v>1</v>
      </c>
      <c r="I576" s="239"/>
      <c r="J576" s="240">
        <f>ROUND(I576*H576,2)</f>
        <v>0</v>
      </c>
      <c r="K576" s="236" t="s">
        <v>20</v>
      </c>
      <c r="L576" s="241"/>
      <c r="M576" s="242" t="s">
        <v>20</v>
      </c>
      <c r="N576" s="243" t="s">
        <v>46</v>
      </c>
      <c r="O576" s="83"/>
      <c r="P576" s="227">
        <f>O576*H576</f>
        <v>0</v>
      </c>
      <c r="Q576" s="227">
        <v>0.036999999999999998</v>
      </c>
      <c r="R576" s="227">
        <f>Q576*H576</f>
        <v>0.036999999999999998</v>
      </c>
      <c r="S576" s="227">
        <v>0</v>
      </c>
      <c r="T576" s="228">
        <f>S576*H576</f>
        <v>0</v>
      </c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R576" s="223" t="s">
        <v>335</v>
      </c>
      <c r="AT576" s="223" t="s">
        <v>244</v>
      </c>
      <c r="AU576" s="223" t="s">
        <v>85</v>
      </c>
      <c r="AY576" s="16" t="s">
        <v>126</v>
      </c>
      <c r="BE576" s="224">
        <f>IF(N576="základní",J576,0)</f>
        <v>0</v>
      </c>
      <c r="BF576" s="224">
        <f>IF(N576="snížená",J576,0)</f>
        <v>0</v>
      </c>
      <c r="BG576" s="224">
        <f>IF(N576="zákl. přenesená",J576,0)</f>
        <v>0</v>
      </c>
      <c r="BH576" s="224">
        <f>IF(N576="sníž. přenesená",J576,0)</f>
        <v>0</v>
      </c>
      <c r="BI576" s="224">
        <f>IF(N576="nulová",J576,0)</f>
        <v>0</v>
      </c>
      <c r="BJ576" s="16" t="s">
        <v>83</v>
      </c>
      <c r="BK576" s="224">
        <f>ROUND(I576*H576,2)</f>
        <v>0</v>
      </c>
      <c r="BL576" s="16" t="s">
        <v>133</v>
      </c>
      <c r="BM576" s="223" t="s">
        <v>1357</v>
      </c>
    </row>
    <row r="577" s="2" customFormat="1" ht="21.75" customHeight="1">
      <c r="A577" s="37"/>
      <c r="B577" s="38"/>
      <c r="C577" s="211" t="s">
        <v>1358</v>
      </c>
      <c r="D577" s="211" t="s">
        <v>129</v>
      </c>
      <c r="E577" s="212" t="s">
        <v>1359</v>
      </c>
      <c r="F577" s="213" t="s">
        <v>1360</v>
      </c>
      <c r="G577" s="214" t="s">
        <v>327</v>
      </c>
      <c r="H577" s="215">
        <v>2</v>
      </c>
      <c r="I577" s="216"/>
      <c r="J577" s="217">
        <f>ROUND(I577*H577,2)</f>
        <v>0</v>
      </c>
      <c r="K577" s="213" t="s">
        <v>20</v>
      </c>
      <c r="L577" s="43"/>
      <c r="M577" s="225" t="s">
        <v>20</v>
      </c>
      <c r="N577" s="226" t="s">
        <v>46</v>
      </c>
      <c r="O577" s="83"/>
      <c r="P577" s="227">
        <f>O577*H577</f>
        <v>0</v>
      </c>
      <c r="Q577" s="227">
        <v>0</v>
      </c>
      <c r="R577" s="227">
        <f>Q577*H577</f>
        <v>0</v>
      </c>
      <c r="S577" s="227">
        <v>0</v>
      </c>
      <c r="T577" s="228">
        <f>S577*H577</f>
        <v>0</v>
      </c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R577" s="223" t="s">
        <v>133</v>
      </c>
      <c r="AT577" s="223" t="s">
        <v>129</v>
      </c>
      <c r="AU577" s="223" t="s">
        <v>85</v>
      </c>
      <c r="AY577" s="16" t="s">
        <v>126</v>
      </c>
      <c r="BE577" s="224">
        <f>IF(N577="základní",J577,0)</f>
        <v>0</v>
      </c>
      <c r="BF577" s="224">
        <f>IF(N577="snížená",J577,0)</f>
        <v>0</v>
      </c>
      <c r="BG577" s="224">
        <f>IF(N577="zákl. přenesená",J577,0)</f>
        <v>0</v>
      </c>
      <c r="BH577" s="224">
        <f>IF(N577="sníž. přenesená",J577,0)</f>
        <v>0</v>
      </c>
      <c r="BI577" s="224">
        <f>IF(N577="nulová",J577,0)</f>
        <v>0</v>
      </c>
      <c r="BJ577" s="16" t="s">
        <v>83</v>
      </c>
      <c r="BK577" s="224">
        <f>ROUND(I577*H577,2)</f>
        <v>0</v>
      </c>
      <c r="BL577" s="16" t="s">
        <v>133</v>
      </c>
      <c r="BM577" s="223" t="s">
        <v>1361</v>
      </c>
    </row>
    <row r="578" s="2" customFormat="1" ht="37.8" customHeight="1">
      <c r="A578" s="37"/>
      <c r="B578" s="38"/>
      <c r="C578" s="234" t="s">
        <v>1362</v>
      </c>
      <c r="D578" s="234" t="s">
        <v>244</v>
      </c>
      <c r="E578" s="235" t="s">
        <v>1363</v>
      </c>
      <c r="F578" s="236" t="s">
        <v>1364</v>
      </c>
      <c r="G578" s="237" t="s">
        <v>327</v>
      </c>
      <c r="H578" s="238">
        <v>2</v>
      </c>
      <c r="I578" s="239"/>
      <c r="J578" s="240">
        <f>ROUND(I578*H578,2)</f>
        <v>0</v>
      </c>
      <c r="K578" s="236" t="s">
        <v>178</v>
      </c>
      <c r="L578" s="241"/>
      <c r="M578" s="242" t="s">
        <v>20</v>
      </c>
      <c r="N578" s="243" t="s">
        <v>46</v>
      </c>
      <c r="O578" s="83"/>
      <c r="P578" s="227">
        <f>O578*H578</f>
        <v>0</v>
      </c>
      <c r="Q578" s="227">
        <v>0.056000000000000001</v>
      </c>
      <c r="R578" s="227">
        <f>Q578*H578</f>
        <v>0.112</v>
      </c>
      <c r="S578" s="227">
        <v>0</v>
      </c>
      <c r="T578" s="228">
        <f>S578*H578</f>
        <v>0</v>
      </c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R578" s="223" t="s">
        <v>335</v>
      </c>
      <c r="AT578" s="223" t="s">
        <v>244</v>
      </c>
      <c r="AU578" s="223" t="s">
        <v>85</v>
      </c>
      <c r="AY578" s="16" t="s">
        <v>126</v>
      </c>
      <c r="BE578" s="224">
        <f>IF(N578="základní",J578,0)</f>
        <v>0</v>
      </c>
      <c r="BF578" s="224">
        <f>IF(N578="snížená",J578,0)</f>
        <v>0</v>
      </c>
      <c r="BG578" s="224">
        <f>IF(N578="zákl. přenesená",J578,0)</f>
        <v>0</v>
      </c>
      <c r="BH578" s="224">
        <f>IF(N578="sníž. přenesená",J578,0)</f>
        <v>0</v>
      </c>
      <c r="BI578" s="224">
        <f>IF(N578="nulová",J578,0)</f>
        <v>0</v>
      </c>
      <c r="BJ578" s="16" t="s">
        <v>83</v>
      </c>
      <c r="BK578" s="224">
        <f>ROUND(I578*H578,2)</f>
        <v>0</v>
      </c>
      <c r="BL578" s="16" t="s">
        <v>133</v>
      </c>
      <c r="BM578" s="223" t="s">
        <v>1365</v>
      </c>
    </row>
    <row r="579" s="2" customFormat="1" ht="21.75" customHeight="1">
      <c r="A579" s="37"/>
      <c r="B579" s="38"/>
      <c r="C579" s="211" t="s">
        <v>1366</v>
      </c>
      <c r="D579" s="211" t="s">
        <v>129</v>
      </c>
      <c r="E579" s="212" t="s">
        <v>1367</v>
      </c>
      <c r="F579" s="213" t="s">
        <v>1368</v>
      </c>
      <c r="G579" s="214" t="s">
        <v>327</v>
      </c>
      <c r="H579" s="215">
        <v>1</v>
      </c>
      <c r="I579" s="216"/>
      <c r="J579" s="217">
        <f>ROUND(I579*H579,2)</f>
        <v>0</v>
      </c>
      <c r="K579" s="213" t="s">
        <v>20</v>
      </c>
      <c r="L579" s="43"/>
      <c r="M579" s="225" t="s">
        <v>20</v>
      </c>
      <c r="N579" s="226" t="s">
        <v>46</v>
      </c>
      <c r="O579" s="83"/>
      <c r="P579" s="227">
        <f>O579*H579</f>
        <v>0</v>
      </c>
      <c r="Q579" s="227">
        <v>0</v>
      </c>
      <c r="R579" s="227">
        <f>Q579*H579</f>
        <v>0</v>
      </c>
      <c r="S579" s="227">
        <v>0</v>
      </c>
      <c r="T579" s="228">
        <f>S579*H579</f>
        <v>0</v>
      </c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R579" s="223" t="s">
        <v>133</v>
      </c>
      <c r="AT579" s="223" t="s">
        <v>129</v>
      </c>
      <c r="AU579" s="223" t="s">
        <v>85</v>
      </c>
      <c r="AY579" s="16" t="s">
        <v>126</v>
      </c>
      <c r="BE579" s="224">
        <f>IF(N579="základní",J579,0)</f>
        <v>0</v>
      </c>
      <c r="BF579" s="224">
        <f>IF(N579="snížená",J579,0)</f>
        <v>0</v>
      </c>
      <c r="BG579" s="224">
        <f>IF(N579="zákl. přenesená",J579,0)</f>
        <v>0</v>
      </c>
      <c r="BH579" s="224">
        <f>IF(N579="sníž. přenesená",J579,0)</f>
        <v>0</v>
      </c>
      <c r="BI579" s="224">
        <f>IF(N579="nulová",J579,0)</f>
        <v>0</v>
      </c>
      <c r="BJ579" s="16" t="s">
        <v>83</v>
      </c>
      <c r="BK579" s="224">
        <f>ROUND(I579*H579,2)</f>
        <v>0</v>
      </c>
      <c r="BL579" s="16" t="s">
        <v>133</v>
      </c>
      <c r="BM579" s="223" t="s">
        <v>1369</v>
      </c>
    </row>
    <row r="580" s="2" customFormat="1" ht="37.8" customHeight="1">
      <c r="A580" s="37"/>
      <c r="B580" s="38"/>
      <c r="C580" s="234" t="s">
        <v>1370</v>
      </c>
      <c r="D580" s="234" t="s">
        <v>244</v>
      </c>
      <c r="E580" s="235" t="s">
        <v>1371</v>
      </c>
      <c r="F580" s="236" t="s">
        <v>1372</v>
      </c>
      <c r="G580" s="237" t="s">
        <v>327</v>
      </c>
      <c r="H580" s="238">
        <v>1</v>
      </c>
      <c r="I580" s="239"/>
      <c r="J580" s="240">
        <f>ROUND(I580*H580,2)</f>
        <v>0</v>
      </c>
      <c r="K580" s="236" t="s">
        <v>178</v>
      </c>
      <c r="L580" s="241"/>
      <c r="M580" s="242" t="s">
        <v>20</v>
      </c>
      <c r="N580" s="243" t="s">
        <v>46</v>
      </c>
      <c r="O580" s="83"/>
      <c r="P580" s="227">
        <f>O580*H580</f>
        <v>0</v>
      </c>
      <c r="Q580" s="227">
        <v>0.11600000000000001</v>
      </c>
      <c r="R580" s="227">
        <f>Q580*H580</f>
        <v>0.11600000000000001</v>
      </c>
      <c r="S580" s="227">
        <v>0</v>
      </c>
      <c r="T580" s="228">
        <f>S580*H580</f>
        <v>0</v>
      </c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R580" s="223" t="s">
        <v>335</v>
      </c>
      <c r="AT580" s="223" t="s">
        <v>244</v>
      </c>
      <c r="AU580" s="223" t="s">
        <v>85</v>
      </c>
      <c r="AY580" s="16" t="s">
        <v>126</v>
      </c>
      <c r="BE580" s="224">
        <f>IF(N580="základní",J580,0)</f>
        <v>0</v>
      </c>
      <c r="BF580" s="224">
        <f>IF(N580="snížená",J580,0)</f>
        <v>0</v>
      </c>
      <c r="BG580" s="224">
        <f>IF(N580="zákl. přenesená",J580,0)</f>
        <v>0</v>
      </c>
      <c r="BH580" s="224">
        <f>IF(N580="sníž. přenesená",J580,0)</f>
        <v>0</v>
      </c>
      <c r="BI580" s="224">
        <f>IF(N580="nulová",J580,0)</f>
        <v>0</v>
      </c>
      <c r="BJ580" s="16" t="s">
        <v>83</v>
      </c>
      <c r="BK580" s="224">
        <f>ROUND(I580*H580,2)</f>
        <v>0</v>
      </c>
      <c r="BL580" s="16" t="s">
        <v>133</v>
      </c>
      <c r="BM580" s="223" t="s">
        <v>1373</v>
      </c>
    </row>
    <row r="581" s="2" customFormat="1" ht="33" customHeight="1">
      <c r="A581" s="37"/>
      <c r="B581" s="38"/>
      <c r="C581" s="211" t="s">
        <v>1374</v>
      </c>
      <c r="D581" s="211" t="s">
        <v>129</v>
      </c>
      <c r="E581" s="212" t="s">
        <v>1375</v>
      </c>
      <c r="F581" s="213" t="s">
        <v>1376</v>
      </c>
      <c r="G581" s="214" t="s">
        <v>132</v>
      </c>
      <c r="H581" s="215">
        <v>1</v>
      </c>
      <c r="I581" s="216"/>
      <c r="J581" s="217">
        <f>ROUND(I581*H581,2)</f>
        <v>0</v>
      </c>
      <c r="K581" s="213" t="s">
        <v>20</v>
      </c>
      <c r="L581" s="43"/>
      <c r="M581" s="225" t="s">
        <v>20</v>
      </c>
      <c r="N581" s="226" t="s">
        <v>46</v>
      </c>
      <c r="O581" s="83"/>
      <c r="P581" s="227">
        <f>O581*H581</f>
        <v>0</v>
      </c>
      <c r="Q581" s="227">
        <v>0</v>
      </c>
      <c r="R581" s="227">
        <f>Q581*H581</f>
        <v>0</v>
      </c>
      <c r="S581" s="227">
        <v>0.088099999999999998</v>
      </c>
      <c r="T581" s="228">
        <f>S581*H581</f>
        <v>0.088099999999999998</v>
      </c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R581" s="223" t="s">
        <v>133</v>
      </c>
      <c r="AT581" s="223" t="s">
        <v>129</v>
      </c>
      <c r="AU581" s="223" t="s">
        <v>85</v>
      </c>
      <c r="AY581" s="16" t="s">
        <v>126</v>
      </c>
      <c r="BE581" s="224">
        <f>IF(N581="základní",J581,0)</f>
        <v>0</v>
      </c>
      <c r="BF581" s="224">
        <f>IF(N581="snížená",J581,0)</f>
        <v>0</v>
      </c>
      <c r="BG581" s="224">
        <f>IF(N581="zákl. přenesená",J581,0)</f>
        <v>0</v>
      </c>
      <c r="BH581" s="224">
        <f>IF(N581="sníž. přenesená",J581,0)</f>
        <v>0</v>
      </c>
      <c r="BI581" s="224">
        <f>IF(N581="nulová",J581,0)</f>
        <v>0</v>
      </c>
      <c r="BJ581" s="16" t="s">
        <v>83</v>
      </c>
      <c r="BK581" s="224">
        <f>ROUND(I581*H581,2)</f>
        <v>0</v>
      </c>
      <c r="BL581" s="16" t="s">
        <v>133</v>
      </c>
      <c r="BM581" s="223" t="s">
        <v>1377</v>
      </c>
    </row>
    <row r="582" s="2" customFormat="1" ht="49.05" customHeight="1">
      <c r="A582" s="37"/>
      <c r="B582" s="38"/>
      <c r="C582" s="211" t="s">
        <v>1378</v>
      </c>
      <c r="D582" s="211" t="s">
        <v>129</v>
      </c>
      <c r="E582" s="212" t="s">
        <v>1379</v>
      </c>
      <c r="F582" s="213" t="s">
        <v>1380</v>
      </c>
      <c r="G582" s="214" t="s">
        <v>226</v>
      </c>
      <c r="H582" s="215">
        <v>0.38600000000000001</v>
      </c>
      <c r="I582" s="216"/>
      <c r="J582" s="217">
        <f>ROUND(I582*H582,2)</f>
        <v>0</v>
      </c>
      <c r="K582" s="213" t="s">
        <v>178</v>
      </c>
      <c r="L582" s="43"/>
      <c r="M582" s="225" t="s">
        <v>20</v>
      </c>
      <c r="N582" s="226" t="s">
        <v>46</v>
      </c>
      <c r="O582" s="83"/>
      <c r="P582" s="227">
        <f>O582*H582</f>
        <v>0</v>
      </c>
      <c r="Q582" s="227">
        <v>0</v>
      </c>
      <c r="R582" s="227">
        <f>Q582*H582</f>
        <v>0</v>
      </c>
      <c r="S582" s="227">
        <v>0</v>
      </c>
      <c r="T582" s="228">
        <f>S582*H582</f>
        <v>0</v>
      </c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R582" s="223" t="s">
        <v>133</v>
      </c>
      <c r="AT582" s="223" t="s">
        <v>129</v>
      </c>
      <c r="AU582" s="223" t="s">
        <v>85</v>
      </c>
      <c r="AY582" s="16" t="s">
        <v>126</v>
      </c>
      <c r="BE582" s="224">
        <f>IF(N582="základní",J582,0)</f>
        <v>0</v>
      </c>
      <c r="BF582" s="224">
        <f>IF(N582="snížená",J582,0)</f>
        <v>0</v>
      </c>
      <c r="BG582" s="224">
        <f>IF(N582="zákl. přenesená",J582,0)</f>
        <v>0</v>
      </c>
      <c r="BH582" s="224">
        <f>IF(N582="sníž. přenesená",J582,0)</f>
        <v>0</v>
      </c>
      <c r="BI582" s="224">
        <f>IF(N582="nulová",J582,0)</f>
        <v>0</v>
      </c>
      <c r="BJ582" s="16" t="s">
        <v>83</v>
      </c>
      <c r="BK582" s="224">
        <f>ROUND(I582*H582,2)</f>
        <v>0</v>
      </c>
      <c r="BL582" s="16" t="s">
        <v>133</v>
      </c>
      <c r="BM582" s="223" t="s">
        <v>1381</v>
      </c>
    </row>
    <row r="583" s="2" customFormat="1">
      <c r="A583" s="37"/>
      <c r="B583" s="38"/>
      <c r="C583" s="39"/>
      <c r="D583" s="229" t="s">
        <v>181</v>
      </c>
      <c r="E583" s="39"/>
      <c r="F583" s="230" t="s">
        <v>1382</v>
      </c>
      <c r="G583" s="39"/>
      <c r="H583" s="39"/>
      <c r="I583" s="231"/>
      <c r="J583" s="39"/>
      <c r="K583" s="39"/>
      <c r="L583" s="43"/>
      <c r="M583" s="232"/>
      <c r="N583" s="233"/>
      <c r="O583" s="83"/>
      <c r="P583" s="83"/>
      <c r="Q583" s="83"/>
      <c r="R583" s="83"/>
      <c r="S583" s="83"/>
      <c r="T583" s="84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T583" s="16" t="s">
        <v>181</v>
      </c>
      <c r="AU583" s="16" t="s">
        <v>85</v>
      </c>
    </row>
    <row r="584" s="12" customFormat="1" ht="22.8" customHeight="1">
      <c r="A584" s="12"/>
      <c r="B584" s="195"/>
      <c r="C584" s="196"/>
      <c r="D584" s="197" t="s">
        <v>74</v>
      </c>
      <c r="E584" s="209" t="s">
        <v>1383</v>
      </c>
      <c r="F584" s="209" t="s">
        <v>1384</v>
      </c>
      <c r="G584" s="196"/>
      <c r="H584" s="196"/>
      <c r="I584" s="199"/>
      <c r="J584" s="210">
        <f>BK584</f>
        <v>0</v>
      </c>
      <c r="K584" s="196"/>
      <c r="L584" s="201"/>
      <c r="M584" s="202"/>
      <c r="N584" s="203"/>
      <c r="O584" s="203"/>
      <c r="P584" s="204">
        <f>SUM(P585:P589)</f>
        <v>0</v>
      </c>
      <c r="Q584" s="203"/>
      <c r="R584" s="204">
        <f>SUM(R585:R589)</f>
        <v>0.02</v>
      </c>
      <c r="S584" s="203"/>
      <c r="T584" s="205">
        <f>SUM(T585:T589)</f>
        <v>0.021999999999999999</v>
      </c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R584" s="206" t="s">
        <v>85</v>
      </c>
      <c r="AT584" s="207" t="s">
        <v>74</v>
      </c>
      <c r="AU584" s="207" t="s">
        <v>83</v>
      </c>
      <c r="AY584" s="206" t="s">
        <v>126</v>
      </c>
      <c r="BK584" s="208">
        <f>SUM(BK585:BK589)</f>
        <v>0</v>
      </c>
    </row>
    <row r="585" s="2" customFormat="1" ht="24.15" customHeight="1">
      <c r="A585" s="37"/>
      <c r="B585" s="38"/>
      <c r="C585" s="211" t="s">
        <v>1385</v>
      </c>
      <c r="D585" s="211" t="s">
        <v>129</v>
      </c>
      <c r="E585" s="212" t="s">
        <v>1386</v>
      </c>
      <c r="F585" s="213" t="s">
        <v>1387</v>
      </c>
      <c r="G585" s="214" t="s">
        <v>264</v>
      </c>
      <c r="H585" s="215">
        <v>20</v>
      </c>
      <c r="I585" s="216"/>
      <c r="J585" s="217">
        <f>ROUND(I585*H585,2)</f>
        <v>0</v>
      </c>
      <c r="K585" s="213" t="s">
        <v>20</v>
      </c>
      <c r="L585" s="43"/>
      <c r="M585" s="225" t="s">
        <v>20</v>
      </c>
      <c r="N585" s="226" t="s">
        <v>46</v>
      </c>
      <c r="O585" s="83"/>
      <c r="P585" s="227">
        <f>O585*H585</f>
        <v>0</v>
      </c>
      <c r="Q585" s="227">
        <v>0.001</v>
      </c>
      <c r="R585" s="227">
        <f>Q585*H585</f>
        <v>0.02</v>
      </c>
      <c r="S585" s="227">
        <v>0</v>
      </c>
      <c r="T585" s="228">
        <f>S585*H585</f>
        <v>0</v>
      </c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R585" s="223" t="s">
        <v>133</v>
      </c>
      <c r="AT585" s="223" t="s">
        <v>129</v>
      </c>
      <c r="AU585" s="223" t="s">
        <v>85</v>
      </c>
      <c r="AY585" s="16" t="s">
        <v>126</v>
      </c>
      <c r="BE585" s="224">
        <f>IF(N585="základní",J585,0)</f>
        <v>0</v>
      </c>
      <c r="BF585" s="224">
        <f>IF(N585="snížená",J585,0)</f>
        <v>0</v>
      </c>
      <c r="BG585" s="224">
        <f>IF(N585="zákl. přenesená",J585,0)</f>
        <v>0</v>
      </c>
      <c r="BH585" s="224">
        <f>IF(N585="sníž. přenesená",J585,0)</f>
        <v>0</v>
      </c>
      <c r="BI585" s="224">
        <f>IF(N585="nulová",J585,0)</f>
        <v>0</v>
      </c>
      <c r="BJ585" s="16" t="s">
        <v>83</v>
      </c>
      <c r="BK585" s="224">
        <f>ROUND(I585*H585,2)</f>
        <v>0</v>
      </c>
      <c r="BL585" s="16" t="s">
        <v>133</v>
      </c>
      <c r="BM585" s="223" t="s">
        <v>1388</v>
      </c>
    </row>
    <row r="586" s="2" customFormat="1" ht="24.15" customHeight="1">
      <c r="A586" s="37"/>
      <c r="B586" s="38"/>
      <c r="C586" s="211" t="s">
        <v>1389</v>
      </c>
      <c r="D586" s="211" t="s">
        <v>129</v>
      </c>
      <c r="E586" s="212" t="s">
        <v>1390</v>
      </c>
      <c r="F586" s="213" t="s">
        <v>1391</v>
      </c>
      <c r="G586" s="214" t="s">
        <v>264</v>
      </c>
      <c r="H586" s="215">
        <v>22</v>
      </c>
      <c r="I586" s="216"/>
      <c r="J586" s="217">
        <f>ROUND(I586*H586,2)</f>
        <v>0</v>
      </c>
      <c r="K586" s="213" t="s">
        <v>178</v>
      </c>
      <c r="L586" s="43"/>
      <c r="M586" s="225" t="s">
        <v>20</v>
      </c>
      <c r="N586" s="226" t="s">
        <v>46</v>
      </c>
      <c r="O586" s="83"/>
      <c r="P586" s="227">
        <f>O586*H586</f>
        <v>0</v>
      </c>
      <c r="Q586" s="227">
        <v>0</v>
      </c>
      <c r="R586" s="227">
        <f>Q586*H586</f>
        <v>0</v>
      </c>
      <c r="S586" s="227">
        <v>0.001</v>
      </c>
      <c r="T586" s="228">
        <f>S586*H586</f>
        <v>0.021999999999999999</v>
      </c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R586" s="223" t="s">
        <v>133</v>
      </c>
      <c r="AT586" s="223" t="s">
        <v>129</v>
      </c>
      <c r="AU586" s="223" t="s">
        <v>85</v>
      </c>
      <c r="AY586" s="16" t="s">
        <v>126</v>
      </c>
      <c r="BE586" s="224">
        <f>IF(N586="základní",J586,0)</f>
        <v>0</v>
      </c>
      <c r="BF586" s="224">
        <f>IF(N586="snížená",J586,0)</f>
        <v>0</v>
      </c>
      <c r="BG586" s="224">
        <f>IF(N586="zákl. přenesená",J586,0)</f>
        <v>0</v>
      </c>
      <c r="BH586" s="224">
        <f>IF(N586="sníž. přenesená",J586,0)</f>
        <v>0</v>
      </c>
      <c r="BI586" s="224">
        <f>IF(N586="nulová",J586,0)</f>
        <v>0</v>
      </c>
      <c r="BJ586" s="16" t="s">
        <v>83</v>
      </c>
      <c r="BK586" s="224">
        <f>ROUND(I586*H586,2)</f>
        <v>0</v>
      </c>
      <c r="BL586" s="16" t="s">
        <v>133</v>
      </c>
      <c r="BM586" s="223" t="s">
        <v>1392</v>
      </c>
    </row>
    <row r="587" s="2" customFormat="1">
      <c r="A587" s="37"/>
      <c r="B587" s="38"/>
      <c r="C587" s="39"/>
      <c r="D587" s="229" t="s">
        <v>181</v>
      </c>
      <c r="E587" s="39"/>
      <c r="F587" s="230" t="s">
        <v>1393</v>
      </c>
      <c r="G587" s="39"/>
      <c r="H587" s="39"/>
      <c r="I587" s="231"/>
      <c r="J587" s="39"/>
      <c r="K587" s="39"/>
      <c r="L587" s="43"/>
      <c r="M587" s="232"/>
      <c r="N587" s="233"/>
      <c r="O587" s="83"/>
      <c r="P587" s="83"/>
      <c r="Q587" s="83"/>
      <c r="R587" s="83"/>
      <c r="S587" s="83"/>
      <c r="T587" s="84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T587" s="16" t="s">
        <v>181</v>
      </c>
      <c r="AU587" s="16" t="s">
        <v>85</v>
      </c>
    </row>
    <row r="588" s="2" customFormat="1" ht="55.5" customHeight="1">
      <c r="A588" s="37"/>
      <c r="B588" s="38"/>
      <c r="C588" s="211" t="s">
        <v>1394</v>
      </c>
      <c r="D588" s="211" t="s">
        <v>129</v>
      </c>
      <c r="E588" s="212" t="s">
        <v>1395</v>
      </c>
      <c r="F588" s="213" t="s">
        <v>1396</v>
      </c>
      <c r="G588" s="214" t="s">
        <v>226</v>
      </c>
      <c r="H588" s="215">
        <v>0.02</v>
      </c>
      <c r="I588" s="216"/>
      <c r="J588" s="217">
        <f>ROUND(I588*H588,2)</f>
        <v>0</v>
      </c>
      <c r="K588" s="213" t="s">
        <v>178</v>
      </c>
      <c r="L588" s="43"/>
      <c r="M588" s="225" t="s">
        <v>20</v>
      </c>
      <c r="N588" s="226" t="s">
        <v>46</v>
      </c>
      <c r="O588" s="83"/>
      <c r="P588" s="227">
        <f>O588*H588</f>
        <v>0</v>
      </c>
      <c r="Q588" s="227">
        <v>0</v>
      </c>
      <c r="R588" s="227">
        <f>Q588*H588</f>
        <v>0</v>
      </c>
      <c r="S588" s="227">
        <v>0</v>
      </c>
      <c r="T588" s="228">
        <f>S588*H588</f>
        <v>0</v>
      </c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R588" s="223" t="s">
        <v>133</v>
      </c>
      <c r="AT588" s="223" t="s">
        <v>129</v>
      </c>
      <c r="AU588" s="223" t="s">
        <v>85</v>
      </c>
      <c r="AY588" s="16" t="s">
        <v>126</v>
      </c>
      <c r="BE588" s="224">
        <f>IF(N588="základní",J588,0)</f>
        <v>0</v>
      </c>
      <c r="BF588" s="224">
        <f>IF(N588="snížená",J588,0)</f>
        <v>0</v>
      </c>
      <c r="BG588" s="224">
        <f>IF(N588="zákl. přenesená",J588,0)</f>
        <v>0</v>
      </c>
      <c r="BH588" s="224">
        <f>IF(N588="sníž. přenesená",J588,0)</f>
        <v>0</v>
      </c>
      <c r="BI588" s="224">
        <f>IF(N588="nulová",J588,0)</f>
        <v>0</v>
      </c>
      <c r="BJ588" s="16" t="s">
        <v>83</v>
      </c>
      <c r="BK588" s="224">
        <f>ROUND(I588*H588,2)</f>
        <v>0</v>
      </c>
      <c r="BL588" s="16" t="s">
        <v>133</v>
      </c>
      <c r="BM588" s="223" t="s">
        <v>1397</v>
      </c>
    </row>
    <row r="589" s="2" customFormat="1">
      <c r="A589" s="37"/>
      <c r="B589" s="38"/>
      <c r="C589" s="39"/>
      <c r="D589" s="229" t="s">
        <v>181</v>
      </c>
      <c r="E589" s="39"/>
      <c r="F589" s="230" t="s">
        <v>1398</v>
      </c>
      <c r="G589" s="39"/>
      <c r="H589" s="39"/>
      <c r="I589" s="231"/>
      <c r="J589" s="39"/>
      <c r="K589" s="39"/>
      <c r="L589" s="43"/>
      <c r="M589" s="232"/>
      <c r="N589" s="233"/>
      <c r="O589" s="83"/>
      <c r="P589" s="83"/>
      <c r="Q589" s="83"/>
      <c r="R589" s="83"/>
      <c r="S589" s="83"/>
      <c r="T589" s="84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T589" s="16" t="s">
        <v>181</v>
      </c>
      <c r="AU589" s="16" t="s">
        <v>85</v>
      </c>
    </row>
    <row r="590" s="12" customFormat="1" ht="22.8" customHeight="1">
      <c r="A590" s="12"/>
      <c r="B590" s="195"/>
      <c r="C590" s="196"/>
      <c r="D590" s="197" t="s">
        <v>74</v>
      </c>
      <c r="E590" s="209" t="s">
        <v>1399</v>
      </c>
      <c r="F590" s="209" t="s">
        <v>1400</v>
      </c>
      <c r="G590" s="196"/>
      <c r="H590" s="196"/>
      <c r="I590" s="199"/>
      <c r="J590" s="210">
        <f>BK590</f>
        <v>0</v>
      </c>
      <c r="K590" s="196"/>
      <c r="L590" s="201"/>
      <c r="M590" s="202"/>
      <c r="N590" s="203"/>
      <c r="O590" s="203"/>
      <c r="P590" s="204">
        <f>SUM(P591:P617)</f>
        <v>0</v>
      </c>
      <c r="Q590" s="203"/>
      <c r="R590" s="204">
        <f>SUM(R591:R617)</f>
        <v>1.0388139799999998</v>
      </c>
      <c r="S590" s="203"/>
      <c r="T590" s="205">
        <f>SUM(T591:T617)</f>
        <v>1.9969117000000001</v>
      </c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R590" s="206" t="s">
        <v>85</v>
      </c>
      <c r="AT590" s="207" t="s">
        <v>74</v>
      </c>
      <c r="AU590" s="207" t="s">
        <v>83</v>
      </c>
      <c r="AY590" s="206" t="s">
        <v>126</v>
      </c>
      <c r="BK590" s="208">
        <f>SUM(BK591:BK617)</f>
        <v>0</v>
      </c>
    </row>
    <row r="591" s="2" customFormat="1" ht="24.15" customHeight="1">
      <c r="A591" s="37"/>
      <c r="B591" s="38"/>
      <c r="C591" s="211" t="s">
        <v>1401</v>
      </c>
      <c r="D591" s="211" t="s">
        <v>129</v>
      </c>
      <c r="E591" s="212" t="s">
        <v>1402</v>
      </c>
      <c r="F591" s="213" t="s">
        <v>1403</v>
      </c>
      <c r="G591" s="214" t="s">
        <v>177</v>
      </c>
      <c r="H591" s="215">
        <v>22.643000000000001</v>
      </c>
      <c r="I591" s="216"/>
      <c r="J591" s="217">
        <f>ROUND(I591*H591,2)</f>
        <v>0</v>
      </c>
      <c r="K591" s="213" t="s">
        <v>178</v>
      </c>
      <c r="L591" s="43"/>
      <c r="M591" s="225" t="s">
        <v>20</v>
      </c>
      <c r="N591" s="226" t="s">
        <v>46</v>
      </c>
      <c r="O591" s="83"/>
      <c r="P591" s="227">
        <f>O591*H591</f>
        <v>0</v>
      </c>
      <c r="Q591" s="227">
        <v>0</v>
      </c>
      <c r="R591" s="227">
        <f>Q591*H591</f>
        <v>0</v>
      </c>
      <c r="S591" s="227">
        <v>0</v>
      </c>
      <c r="T591" s="228">
        <f>S591*H591</f>
        <v>0</v>
      </c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R591" s="223" t="s">
        <v>133</v>
      </c>
      <c r="AT591" s="223" t="s">
        <v>129</v>
      </c>
      <c r="AU591" s="223" t="s">
        <v>85</v>
      </c>
      <c r="AY591" s="16" t="s">
        <v>126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6" t="s">
        <v>83</v>
      </c>
      <c r="BK591" s="224">
        <f>ROUND(I591*H591,2)</f>
        <v>0</v>
      </c>
      <c r="BL591" s="16" t="s">
        <v>133</v>
      </c>
      <c r="BM591" s="223" t="s">
        <v>1404</v>
      </c>
    </row>
    <row r="592" s="2" customFormat="1">
      <c r="A592" s="37"/>
      <c r="B592" s="38"/>
      <c r="C592" s="39"/>
      <c r="D592" s="229" t="s">
        <v>181</v>
      </c>
      <c r="E592" s="39"/>
      <c r="F592" s="230" t="s">
        <v>1405</v>
      </c>
      <c r="G592" s="39"/>
      <c r="H592" s="39"/>
      <c r="I592" s="231"/>
      <c r="J592" s="39"/>
      <c r="K592" s="39"/>
      <c r="L592" s="43"/>
      <c r="M592" s="232"/>
      <c r="N592" s="233"/>
      <c r="O592" s="83"/>
      <c r="P592" s="83"/>
      <c r="Q592" s="83"/>
      <c r="R592" s="83"/>
      <c r="S592" s="83"/>
      <c r="T592" s="84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T592" s="16" t="s">
        <v>181</v>
      </c>
      <c r="AU592" s="16" t="s">
        <v>85</v>
      </c>
    </row>
    <row r="593" s="2" customFormat="1" ht="24.15" customHeight="1">
      <c r="A593" s="37"/>
      <c r="B593" s="38"/>
      <c r="C593" s="211" t="s">
        <v>1406</v>
      </c>
      <c r="D593" s="211" t="s">
        <v>129</v>
      </c>
      <c r="E593" s="212" t="s">
        <v>1407</v>
      </c>
      <c r="F593" s="213" t="s">
        <v>1408</v>
      </c>
      <c r="G593" s="214" t="s">
        <v>177</v>
      </c>
      <c r="H593" s="215">
        <v>22.643000000000001</v>
      </c>
      <c r="I593" s="216"/>
      <c r="J593" s="217">
        <f>ROUND(I593*H593,2)</f>
        <v>0</v>
      </c>
      <c r="K593" s="213" t="s">
        <v>178</v>
      </c>
      <c r="L593" s="43"/>
      <c r="M593" s="225" t="s">
        <v>20</v>
      </c>
      <c r="N593" s="226" t="s">
        <v>46</v>
      </c>
      <c r="O593" s="83"/>
      <c r="P593" s="227">
        <f>O593*H593</f>
        <v>0</v>
      </c>
      <c r="Q593" s="227">
        <v>0.00029999999999999997</v>
      </c>
      <c r="R593" s="227">
        <f>Q593*H593</f>
        <v>0.0067928999999999993</v>
      </c>
      <c r="S593" s="227">
        <v>0</v>
      </c>
      <c r="T593" s="228">
        <f>S593*H593</f>
        <v>0</v>
      </c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R593" s="223" t="s">
        <v>133</v>
      </c>
      <c r="AT593" s="223" t="s">
        <v>129</v>
      </c>
      <c r="AU593" s="223" t="s">
        <v>85</v>
      </c>
      <c r="AY593" s="16" t="s">
        <v>126</v>
      </c>
      <c r="BE593" s="224">
        <f>IF(N593="základní",J593,0)</f>
        <v>0</v>
      </c>
      <c r="BF593" s="224">
        <f>IF(N593="snížená",J593,0)</f>
        <v>0</v>
      </c>
      <c r="BG593" s="224">
        <f>IF(N593="zákl. přenesená",J593,0)</f>
        <v>0</v>
      </c>
      <c r="BH593" s="224">
        <f>IF(N593="sníž. přenesená",J593,0)</f>
        <v>0</v>
      </c>
      <c r="BI593" s="224">
        <f>IF(N593="nulová",J593,0)</f>
        <v>0</v>
      </c>
      <c r="BJ593" s="16" t="s">
        <v>83</v>
      </c>
      <c r="BK593" s="224">
        <f>ROUND(I593*H593,2)</f>
        <v>0</v>
      </c>
      <c r="BL593" s="16" t="s">
        <v>133</v>
      </c>
      <c r="BM593" s="223" t="s">
        <v>1409</v>
      </c>
    </row>
    <row r="594" s="2" customFormat="1">
      <c r="A594" s="37"/>
      <c r="B594" s="38"/>
      <c r="C594" s="39"/>
      <c r="D594" s="229" t="s">
        <v>181</v>
      </c>
      <c r="E594" s="39"/>
      <c r="F594" s="230" t="s">
        <v>1410</v>
      </c>
      <c r="G594" s="39"/>
      <c r="H594" s="39"/>
      <c r="I594" s="231"/>
      <c r="J594" s="39"/>
      <c r="K594" s="39"/>
      <c r="L594" s="43"/>
      <c r="M594" s="232"/>
      <c r="N594" s="233"/>
      <c r="O594" s="83"/>
      <c r="P594" s="83"/>
      <c r="Q594" s="83"/>
      <c r="R594" s="83"/>
      <c r="S594" s="83"/>
      <c r="T594" s="84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T594" s="16" t="s">
        <v>181</v>
      </c>
      <c r="AU594" s="16" t="s">
        <v>85</v>
      </c>
    </row>
    <row r="595" s="2" customFormat="1" ht="37.8" customHeight="1">
      <c r="A595" s="37"/>
      <c r="B595" s="38"/>
      <c r="C595" s="211" t="s">
        <v>1411</v>
      </c>
      <c r="D595" s="211" t="s">
        <v>129</v>
      </c>
      <c r="E595" s="212" t="s">
        <v>1412</v>
      </c>
      <c r="F595" s="213" t="s">
        <v>1413</v>
      </c>
      <c r="G595" s="214" t="s">
        <v>177</v>
      </c>
      <c r="H595" s="215">
        <v>22.643000000000001</v>
      </c>
      <c r="I595" s="216"/>
      <c r="J595" s="217">
        <f>ROUND(I595*H595,2)</f>
        <v>0</v>
      </c>
      <c r="K595" s="213" t="s">
        <v>178</v>
      </c>
      <c r="L595" s="43"/>
      <c r="M595" s="225" t="s">
        <v>20</v>
      </c>
      <c r="N595" s="226" t="s">
        <v>46</v>
      </c>
      <c r="O595" s="83"/>
      <c r="P595" s="227">
        <f>O595*H595</f>
        <v>0</v>
      </c>
      <c r="Q595" s="227">
        <v>0.0075799999999999999</v>
      </c>
      <c r="R595" s="227">
        <f>Q595*H595</f>
        <v>0.17163394000000001</v>
      </c>
      <c r="S595" s="227">
        <v>0</v>
      </c>
      <c r="T595" s="228">
        <f>S595*H595</f>
        <v>0</v>
      </c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R595" s="223" t="s">
        <v>133</v>
      </c>
      <c r="AT595" s="223" t="s">
        <v>129</v>
      </c>
      <c r="AU595" s="223" t="s">
        <v>85</v>
      </c>
      <c r="AY595" s="16" t="s">
        <v>126</v>
      </c>
      <c r="BE595" s="224">
        <f>IF(N595="základní",J595,0)</f>
        <v>0</v>
      </c>
      <c r="BF595" s="224">
        <f>IF(N595="snížená",J595,0)</f>
        <v>0</v>
      </c>
      <c r="BG595" s="224">
        <f>IF(N595="zákl. přenesená",J595,0)</f>
        <v>0</v>
      </c>
      <c r="BH595" s="224">
        <f>IF(N595="sníž. přenesená",J595,0)</f>
        <v>0</v>
      </c>
      <c r="BI595" s="224">
        <f>IF(N595="nulová",J595,0)</f>
        <v>0</v>
      </c>
      <c r="BJ595" s="16" t="s">
        <v>83</v>
      </c>
      <c r="BK595" s="224">
        <f>ROUND(I595*H595,2)</f>
        <v>0</v>
      </c>
      <c r="BL595" s="16" t="s">
        <v>133</v>
      </c>
      <c r="BM595" s="223" t="s">
        <v>1414</v>
      </c>
    </row>
    <row r="596" s="2" customFormat="1">
      <c r="A596" s="37"/>
      <c r="B596" s="38"/>
      <c r="C596" s="39"/>
      <c r="D596" s="229" t="s">
        <v>181</v>
      </c>
      <c r="E596" s="39"/>
      <c r="F596" s="230" t="s">
        <v>1415</v>
      </c>
      <c r="G596" s="39"/>
      <c r="H596" s="39"/>
      <c r="I596" s="231"/>
      <c r="J596" s="39"/>
      <c r="K596" s="39"/>
      <c r="L596" s="43"/>
      <c r="M596" s="232"/>
      <c r="N596" s="233"/>
      <c r="O596" s="83"/>
      <c r="P596" s="83"/>
      <c r="Q596" s="83"/>
      <c r="R596" s="83"/>
      <c r="S596" s="83"/>
      <c r="T596" s="84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T596" s="16" t="s">
        <v>181</v>
      </c>
      <c r="AU596" s="16" t="s">
        <v>85</v>
      </c>
    </row>
    <row r="597" s="2" customFormat="1" ht="24.15" customHeight="1">
      <c r="A597" s="37"/>
      <c r="B597" s="38"/>
      <c r="C597" s="211" t="s">
        <v>1416</v>
      </c>
      <c r="D597" s="211" t="s">
        <v>129</v>
      </c>
      <c r="E597" s="212" t="s">
        <v>1417</v>
      </c>
      <c r="F597" s="213" t="s">
        <v>1418</v>
      </c>
      <c r="G597" s="214" t="s">
        <v>177</v>
      </c>
      <c r="H597" s="215">
        <v>24.010000000000002</v>
      </c>
      <c r="I597" s="216"/>
      <c r="J597" s="217">
        <f>ROUND(I597*H597,2)</f>
        <v>0</v>
      </c>
      <c r="K597" s="213" t="s">
        <v>178</v>
      </c>
      <c r="L597" s="43"/>
      <c r="M597" s="225" t="s">
        <v>20</v>
      </c>
      <c r="N597" s="226" t="s">
        <v>46</v>
      </c>
      <c r="O597" s="83"/>
      <c r="P597" s="227">
        <f>O597*H597</f>
        <v>0</v>
      </c>
      <c r="Q597" s="227">
        <v>0</v>
      </c>
      <c r="R597" s="227">
        <f>Q597*H597</f>
        <v>0</v>
      </c>
      <c r="S597" s="227">
        <v>0.083169999999999994</v>
      </c>
      <c r="T597" s="228">
        <f>S597*H597</f>
        <v>1.9969117000000001</v>
      </c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R597" s="223" t="s">
        <v>133</v>
      </c>
      <c r="AT597" s="223" t="s">
        <v>129</v>
      </c>
      <c r="AU597" s="223" t="s">
        <v>85</v>
      </c>
      <c r="AY597" s="16" t="s">
        <v>126</v>
      </c>
      <c r="BE597" s="224">
        <f>IF(N597="základní",J597,0)</f>
        <v>0</v>
      </c>
      <c r="BF597" s="224">
        <f>IF(N597="snížená",J597,0)</f>
        <v>0</v>
      </c>
      <c r="BG597" s="224">
        <f>IF(N597="zákl. přenesená",J597,0)</f>
        <v>0</v>
      </c>
      <c r="BH597" s="224">
        <f>IF(N597="sníž. přenesená",J597,0)</f>
        <v>0</v>
      </c>
      <c r="BI597" s="224">
        <f>IF(N597="nulová",J597,0)</f>
        <v>0</v>
      </c>
      <c r="BJ597" s="16" t="s">
        <v>83</v>
      </c>
      <c r="BK597" s="224">
        <f>ROUND(I597*H597,2)</f>
        <v>0</v>
      </c>
      <c r="BL597" s="16" t="s">
        <v>133</v>
      </c>
      <c r="BM597" s="223" t="s">
        <v>1419</v>
      </c>
    </row>
    <row r="598" s="2" customFormat="1">
      <c r="A598" s="37"/>
      <c r="B598" s="38"/>
      <c r="C598" s="39"/>
      <c r="D598" s="229" t="s">
        <v>181</v>
      </c>
      <c r="E598" s="39"/>
      <c r="F598" s="230" t="s">
        <v>1420</v>
      </c>
      <c r="G598" s="39"/>
      <c r="H598" s="39"/>
      <c r="I598" s="231"/>
      <c r="J598" s="39"/>
      <c r="K598" s="39"/>
      <c r="L598" s="43"/>
      <c r="M598" s="232"/>
      <c r="N598" s="233"/>
      <c r="O598" s="83"/>
      <c r="P598" s="83"/>
      <c r="Q598" s="83"/>
      <c r="R598" s="83"/>
      <c r="S598" s="83"/>
      <c r="T598" s="84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T598" s="16" t="s">
        <v>181</v>
      </c>
      <c r="AU598" s="16" t="s">
        <v>85</v>
      </c>
    </row>
    <row r="599" s="2" customFormat="1" ht="37.8" customHeight="1">
      <c r="A599" s="37"/>
      <c r="B599" s="38"/>
      <c r="C599" s="211" t="s">
        <v>1421</v>
      </c>
      <c r="D599" s="211" t="s">
        <v>129</v>
      </c>
      <c r="E599" s="212" t="s">
        <v>1422</v>
      </c>
      <c r="F599" s="213" t="s">
        <v>1423</v>
      </c>
      <c r="G599" s="214" t="s">
        <v>177</v>
      </c>
      <c r="H599" s="215">
        <v>22.643000000000001</v>
      </c>
      <c r="I599" s="216"/>
      <c r="J599" s="217">
        <f>ROUND(I599*H599,2)</f>
        <v>0</v>
      </c>
      <c r="K599" s="213" t="s">
        <v>178</v>
      </c>
      <c r="L599" s="43"/>
      <c r="M599" s="225" t="s">
        <v>20</v>
      </c>
      <c r="N599" s="226" t="s">
        <v>46</v>
      </c>
      <c r="O599" s="83"/>
      <c r="P599" s="227">
        <f>O599*H599</f>
        <v>0</v>
      </c>
      <c r="Q599" s="227">
        <v>0.0090299999999999998</v>
      </c>
      <c r="R599" s="227">
        <f>Q599*H599</f>
        <v>0.20446629</v>
      </c>
      <c r="S599" s="227">
        <v>0</v>
      </c>
      <c r="T599" s="228">
        <f>S599*H599</f>
        <v>0</v>
      </c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R599" s="223" t="s">
        <v>133</v>
      </c>
      <c r="AT599" s="223" t="s">
        <v>129</v>
      </c>
      <c r="AU599" s="223" t="s">
        <v>85</v>
      </c>
      <c r="AY599" s="16" t="s">
        <v>126</v>
      </c>
      <c r="BE599" s="224">
        <f>IF(N599="základní",J599,0)</f>
        <v>0</v>
      </c>
      <c r="BF599" s="224">
        <f>IF(N599="snížená",J599,0)</f>
        <v>0</v>
      </c>
      <c r="BG599" s="224">
        <f>IF(N599="zákl. přenesená",J599,0)</f>
        <v>0</v>
      </c>
      <c r="BH599" s="224">
        <f>IF(N599="sníž. přenesená",J599,0)</f>
        <v>0</v>
      </c>
      <c r="BI599" s="224">
        <f>IF(N599="nulová",J599,0)</f>
        <v>0</v>
      </c>
      <c r="BJ599" s="16" t="s">
        <v>83</v>
      </c>
      <c r="BK599" s="224">
        <f>ROUND(I599*H599,2)</f>
        <v>0</v>
      </c>
      <c r="BL599" s="16" t="s">
        <v>133</v>
      </c>
      <c r="BM599" s="223" t="s">
        <v>1424</v>
      </c>
    </row>
    <row r="600" s="2" customFormat="1">
      <c r="A600" s="37"/>
      <c r="B600" s="38"/>
      <c r="C600" s="39"/>
      <c r="D600" s="229" t="s">
        <v>181</v>
      </c>
      <c r="E600" s="39"/>
      <c r="F600" s="230" t="s">
        <v>1425</v>
      </c>
      <c r="G600" s="39"/>
      <c r="H600" s="39"/>
      <c r="I600" s="231"/>
      <c r="J600" s="39"/>
      <c r="K600" s="39"/>
      <c r="L600" s="43"/>
      <c r="M600" s="232"/>
      <c r="N600" s="233"/>
      <c r="O600" s="83"/>
      <c r="P600" s="83"/>
      <c r="Q600" s="83"/>
      <c r="R600" s="83"/>
      <c r="S600" s="83"/>
      <c r="T600" s="84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T600" s="16" t="s">
        <v>181</v>
      </c>
      <c r="AU600" s="16" t="s">
        <v>85</v>
      </c>
    </row>
    <row r="601" s="2" customFormat="1" ht="33" customHeight="1">
      <c r="A601" s="37"/>
      <c r="B601" s="38"/>
      <c r="C601" s="234" t="s">
        <v>1426</v>
      </c>
      <c r="D601" s="234" t="s">
        <v>244</v>
      </c>
      <c r="E601" s="235" t="s">
        <v>1427</v>
      </c>
      <c r="F601" s="236" t="s">
        <v>1428</v>
      </c>
      <c r="G601" s="237" t="s">
        <v>177</v>
      </c>
      <c r="H601" s="238">
        <v>26.039000000000001</v>
      </c>
      <c r="I601" s="239"/>
      <c r="J601" s="240">
        <f>ROUND(I601*H601,2)</f>
        <v>0</v>
      </c>
      <c r="K601" s="236" t="s">
        <v>178</v>
      </c>
      <c r="L601" s="241"/>
      <c r="M601" s="242" t="s">
        <v>20</v>
      </c>
      <c r="N601" s="243" t="s">
        <v>46</v>
      </c>
      <c r="O601" s="83"/>
      <c r="P601" s="227">
        <f>O601*H601</f>
        <v>0</v>
      </c>
      <c r="Q601" s="227">
        <v>0.021999999999999999</v>
      </c>
      <c r="R601" s="227">
        <f>Q601*H601</f>
        <v>0.57285799999999998</v>
      </c>
      <c r="S601" s="227">
        <v>0</v>
      </c>
      <c r="T601" s="228">
        <f>S601*H601</f>
        <v>0</v>
      </c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R601" s="223" t="s">
        <v>335</v>
      </c>
      <c r="AT601" s="223" t="s">
        <v>244</v>
      </c>
      <c r="AU601" s="223" t="s">
        <v>85</v>
      </c>
      <c r="AY601" s="16" t="s">
        <v>126</v>
      </c>
      <c r="BE601" s="224">
        <f>IF(N601="základní",J601,0)</f>
        <v>0</v>
      </c>
      <c r="BF601" s="224">
        <f>IF(N601="snížená",J601,0)</f>
        <v>0</v>
      </c>
      <c r="BG601" s="224">
        <f>IF(N601="zákl. přenesená",J601,0)</f>
        <v>0</v>
      </c>
      <c r="BH601" s="224">
        <f>IF(N601="sníž. přenesená",J601,0)</f>
        <v>0</v>
      </c>
      <c r="BI601" s="224">
        <f>IF(N601="nulová",J601,0)</f>
        <v>0</v>
      </c>
      <c r="BJ601" s="16" t="s">
        <v>83</v>
      </c>
      <c r="BK601" s="224">
        <f>ROUND(I601*H601,2)</f>
        <v>0</v>
      </c>
      <c r="BL601" s="16" t="s">
        <v>133</v>
      </c>
      <c r="BM601" s="223" t="s">
        <v>1429</v>
      </c>
    </row>
    <row r="602" s="2" customFormat="1" ht="24.15" customHeight="1">
      <c r="A602" s="37"/>
      <c r="B602" s="38"/>
      <c r="C602" s="211" t="s">
        <v>1430</v>
      </c>
      <c r="D602" s="211" t="s">
        <v>129</v>
      </c>
      <c r="E602" s="212" t="s">
        <v>1431</v>
      </c>
      <c r="F602" s="213" t="s">
        <v>1432</v>
      </c>
      <c r="G602" s="214" t="s">
        <v>177</v>
      </c>
      <c r="H602" s="215">
        <v>22.643000000000001</v>
      </c>
      <c r="I602" s="216"/>
      <c r="J602" s="217">
        <f>ROUND(I602*H602,2)</f>
        <v>0</v>
      </c>
      <c r="K602" s="213" t="s">
        <v>178</v>
      </c>
      <c r="L602" s="43"/>
      <c r="M602" s="225" t="s">
        <v>20</v>
      </c>
      <c r="N602" s="226" t="s">
        <v>46</v>
      </c>
      <c r="O602" s="83"/>
      <c r="P602" s="227">
        <f>O602*H602</f>
        <v>0</v>
      </c>
      <c r="Q602" s="227">
        <v>0.0015</v>
      </c>
      <c r="R602" s="227">
        <f>Q602*H602</f>
        <v>0.033964500000000002</v>
      </c>
      <c r="S602" s="227">
        <v>0</v>
      </c>
      <c r="T602" s="228">
        <f>S602*H602</f>
        <v>0</v>
      </c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R602" s="223" t="s">
        <v>133</v>
      </c>
      <c r="AT602" s="223" t="s">
        <v>129</v>
      </c>
      <c r="AU602" s="223" t="s">
        <v>85</v>
      </c>
      <c r="AY602" s="16" t="s">
        <v>126</v>
      </c>
      <c r="BE602" s="224">
        <f>IF(N602="základní",J602,0)</f>
        <v>0</v>
      </c>
      <c r="BF602" s="224">
        <f>IF(N602="snížená",J602,0)</f>
        <v>0</v>
      </c>
      <c r="BG602" s="224">
        <f>IF(N602="zákl. přenesená",J602,0)</f>
        <v>0</v>
      </c>
      <c r="BH602" s="224">
        <f>IF(N602="sníž. přenesená",J602,0)</f>
        <v>0</v>
      </c>
      <c r="BI602" s="224">
        <f>IF(N602="nulová",J602,0)</f>
        <v>0</v>
      </c>
      <c r="BJ602" s="16" t="s">
        <v>83</v>
      </c>
      <c r="BK602" s="224">
        <f>ROUND(I602*H602,2)</f>
        <v>0</v>
      </c>
      <c r="BL602" s="16" t="s">
        <v>133</v>
      </c>
      <c r="BM602" s="223" t="s">
        <v>1433</v>
      </c>
    </row>
    <row r="603" s="2" customFormat="1">
      <c r="A603" s="37"/>
      <c r="B603" s="38"/>
      <c r="C603" s="39"/>
      <c r="D603" s="229" t="s">
        <v>181</v>
      </c>
      <c r="E603" s="39"/>
      <c r="F603" s="230" t="s">
        <v>1434</v>
      </c>
      <c r="G603" s="39"/>
      <c r="H603" s="39"/>
      <c r="I603" s="231"/>
      <c r="J603" s="39"/>
      <c r="K603" s="39"/>
      <c r="L603" s="43"/>
      <c r="M603" s="232"/>
      <c r="N603" s="233"/>
      <c r="O603" s="83"/>
      <c r="P603" s="83"/>
      <c r="Q603" s="83"/>
      <c r="R603" s="83"/>
      <c r="S603" s="83"/>
      <c r="T603" s="84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T603" s="16" t="s">
        <v>181</v>
      </c>
      <c r="AU603" s="16" t="s">
        <v>85</v>
      </c>
    </row>
    <row r="604" s="2" customFormat="1" ht="16.5" customHeight="1">
      <c r="A604" s="37"/>
      <c r="B604" s="38"/>
      <c r="C604" s="211" t="s">
        <v>1435</v>
      </c>
      <c r="D604" s="211" t="s">
        <v>129</v>
      </c>
      <c r="E604" s="212" t="s">
        <v>1436</v>
      </c>
      <c r="F604" s="213" t="s">
        <v>1437</v>
      </c>
      <c r="G604" s="214" t="s">
        <v>190</v>
      </c>
      <c r="H604" s="215">
        <v>27.690000000000001</v>
      </c>
      <c r="I604" s="216"/>
      <c r="J604" s="217">
        <f>ROUND(I604*H604,2)</f>
        <v>0</v>
      </c>
      <c r="K604" s="213" t="s">
        <v>178</v>
      </c>
      <c r="L604" s="43"/>
      <c r="M604" s="225" t="s">
        <v>20</v>
      </c>
      <c r="N604" s="226" t="s">
        <v>46</v>
      </c>
      <c r="O604" s="83"/>
      <c r="P604" s="227">
        <f>O604*H604</f>
        <v>0</v>
      </c>
      <c r="Q604" s="227">
        <v>9.0000000000000006E-05</v>
      </c>
      <c r="R604" s="227">
        <f>Q604*H604</f>
        <v>0.0024921000000000001</v>
      </c>
      <c r="S604" s="227">
        <v>0</v>
      </c>
      <c r="T604" s="228">
        <f>S604*H604</f>
        <v>0</v>
      </c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R604" s="223" t="s">
        <v>133</v>
      </c>
      <c r="AT604" s="223" t="s">
        <v>129</v>
      </c>
      <c r="AU604" s="223" t="s">
        <v>85</v>
      </c>
      <c r="AY604" s="16" t="s">
        <v>126</v>
      </c>
      <c r="BE604" s="224">
        <f>IF(N604="základní",J604,0)</f>
        <v>0</v>
      </c>
      <c r="BF604" s="224">
        <f>IF(N604="snížená",J604,0)</f>
        <v>0</v>
      </c>
      <c r="BG604" s="224">
        <f>IF(N604="zákl. přenesená",J604,0)</f>
        <v>0</v>
      </c>
      <c r="BH604" s="224">
        <f>IF(N604="sníž. přenesená",J604,0)</f>
        <v>0</v>
      </c>
      <c r="BI604" s="224">
        <f>IF(N604="nulová",J604,0)</f>
        <v>0</v>
      </c>
      <c r="BJ604" s="16" t="s">
        <v>83</v>
      </c>
      <c r="BK604" s="224">
        <f>ROUND(I604*H604,2)</f>
        <v>0</v>
      </c>
      <c r="BL604" s="16" t="s">
        <v>133</v>
      </c>
      <c r="BM604" s="223" t="s">
        <v>1438</v>
      </c>
    </row>
    <row r="605" s="2" customFormat="1">
      <c r="A605" s="37"/>
      <c r="B605" s="38"/>
      <c r="C605" s="39"/>
      <c r="D605" s="229" t="s">
        <v>181</v>
      </c>
      <c r="E605" s="39"/>
      <c r="F605" s="230" t="s">
        <v>1439</v>
      </c>
      <c r="G605" s="39"/>
      <c r="H605" s="39"/>
      <c r="I605" s="231"/>
      <c r="J605" s="39"/>
      <c r="K605" s="39"/>
      <c r="L605" s="43"/>
      <c r="M605" s="232"/>
      <c r="N605" s="233"/>
      <c r="O605" s="83"/>
      <c r="P605" s="83"/>
      <c r="Q605" s="83"/>
      <c r="R605" s="83"/>
      <c r="S605" s="83"/>
      <c r="T605" s="84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T605" s="16" t="s">
        <v>181</v>
      </c>
      <c r="AU605" s="16" t="s">
        <v>85</v>
      </c>
    </row>
    <row r="606" s="2" customFormat="1" ht="21.75" customHeight="1">
      <c r="A606" s="37"/>
      <c r="B606" s="38"/>
      <c r="C606" s="211" t="s">
        <v>1440</v>
      </c>
      <c r="D606" s="211" t="s">
        <v>129</v>
      </c>
      <c r="E606" s="212" t="s">
        <v>1441</v>
      </c>
      <c r="F606" s="213" t="s">
        <v>1442</v>
      </c>
      <c r="G606" s="214" t="s">
        <v>190</v>
      </c>
      <c r="H606" s="215">
        <v>22.643000000000001</v>
      </c>
      <c r="I606" s="216"/>
      <c r="J606" s="217">
        <f>ROUND(I606*H606,2)</f>
        <v>0</v>
      </c>
      <c r="K606" s="213" t="s">
        <v>178</v>
      </c>
      <c r="L606" s="43"/>
      <c r="M606" s="225" t="s">
        <v>20</v>
      </c>
      <c r="N606" s="226" t="s">
        <v>46</v>
      </c>
      <c r="O606" s="83"/>
      <c r="P606" s="227">
        <f>O606*H606</f>
        <v>0</v>
      </c>
      <c r="Q606" s="227">
        <v>0.00010000000000000001</v>
      </c>
      <c r="R606" s="227">
        <f>Q606*H606</f>
        <v>0.0022643000000000003</v>
      </c>
      <c r="S606" s="227">
        <v>0</v>
      </c>
      <c r="T606" s="228">
        <f>S606*H606</f>
        <v>0</v>
      </c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R606" s="223" t="s">
        <v>133</v>
      </c>
      <c r="AT606" s="223" t="s">
        <v>129</v>
      </c>
      <c r="AU606" s="223" t="s">
        <v>85</v>
      </c>
      <c r="AY606" s="16" t="s">
        <v>126</v>
      </c>
      <c r="BE606" s="224">
        <f>IF(N606="základní",J606,0)</f>
        <v>0</v>
      </c>
      <c r="BF606" s="224">
        <f>IF(N606="snížená",J606,0)</f>
        <v>0</v>
      </c>
      <c r="BG606" s="224">
        <f>IF(N606="zákl. přenesená",J606,0)</f>
        <v>0</v>
      </c>
      <c r="BH606" s="224">
        <f>IF(N606="sníž. přenesená",J606,0)</f>
        <v>0</v>
      </c>
      <c r="BI606" s="224">
        <f>IF(N606="nulová",J606,0)</f>
        <v>0</v>
      </c>
      <c r="BJ606" s="16" t="s">
        <v>83</v>
      </c>
      <c r="BK606" s="224">
        <f>ROUND(I606*H606,2)</f>
        <v>0</v>
      </c>
      <c r="BL606" s="16" t="s">
        <v>133</v>
      </c>
      <c r="BM606" s="223" t="s">
        <v>1443</v>
      </c>
    </row>
    <row r="607" s="2" customFormat="1">
      <c r="A607" s="37"/>
      <c r="B607" s="38"/>
      <c r="C607" s="39"/>
      <c r="D607" s="229" t="s">
        <v>181</v>
      </c>
      <c r="E607" s="39"/>
      <c r="F607" s="230" t="s">
        <v>1444</v>
      </c>
      <c r="G607" s="39"/>
      <c r="H607" s="39"/>
      <c r="I607" s="231"/>
      <c r="J607" s="39"/>
      <c r="K607" s="39"/>
      <c r="L607" s="43"/>
      <c r="M607" s="232"/>
      <c r="N607" s="233"/>
      <c r="O607" s="83"/>
      <c r="P607" s="83"/>
      <c r="Q607" s="83"/>
      <c r="R607" s="83"/>
      <c r="S607" s="83"/>
      <c r="T607" s="84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T607" s="16" t="s">
        <v>181</v>
      </c>
      <c r="AU607" s="16" t="s">
        <v>85</v>
      </c>
    </row>
    <row r="608" s="2" customFormat="1" ht="24.15" customHeight="1">
      <c r="A608" s="37"/>
      <c r="B608" s="38"/>
      <c r="C608" s="211" t="s">
        <v>1445</v>
      </c>
      <c r="D608" s="211" t="s">
        <v>129</v>
      </c>
      <c r="E608" s="212" t="s">
        <v>1446</v>
      </c>
      <c r="F608" s="213" t="s">
        <v>1447</v>
      </c>
      <c r="G608" s="214" t="s">
        <v>327</v>
      </c>
      <c r="H608" s="215">
        <v>9</v>
      </c>
      <c r="I608" s="216"/>
      <c r="J608" s="217">
        <f>ROUND(I608*H608,2)</f>
        <v>0</v>
      </c>
      <c r="K608" s="213" t="s">
        <v>178</v>
      </c>
      <c r="L608" s="43"/>
      <c r="M608" s="225" t="s">
        <v>20</v>
      </c>
      <c r="N608" s="226" t="s">
        <v>46</v>
      </c>
      <c r="O608" s="83"/>
      <c r="P608" s="227">
        <f>O608*H608</f>
        <v>0</v>
      </c>
      <c r="Q608" s="227">
        <v>0.00021000000000000001</v>
      </c>
      <c r="R608" s="227">
        <f>Q608*H608</f>
        <v>0.0018900000000000002</v>
      </c>
      <c r="S608" s="227">
        <v>0</v>
      </c>
      <c r="T608" s="228">
        <f>S608*H608</f>
        <v>0</v>
      </c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R608" s="223" t="s">
        <v>133</v>
      </c>
      <c r="AT608" s="223" t="s">
        <v>129</v>
      </c>
      <c r="AU608" s="223" t="s">
        <v>85</v>
      </c>
      <c r="AY608" s="16" t="s">
        <v>126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6" t="s">
        <v>83</v>
      </c>
      <c r="BK608" s="224">
        <f>ROUND(I608*H608,2)</f>
        <v>0</v>
      </c>
      <c r="BL608" s="16" t="s">
        <v>133</v>
      </c>
      <c r="BM608" s="223" t="s">
        <v>1448</v>
      </c>
    </row>
    <row r="609" s="2" customFormat="1">
      <c r="A609" s="37"/>
      <c r="B609" s="38"/>
      <c r="C609" s="39"/>
      <c r="D609" s="229" t="s">
        <v>181</v>
      </c>
      <c r="E609" s="39"/>
      <c r="F609" s="230" t="s">
        <v>1449</v>
      </c>
      <c r="G609" s="39"/>
      <c r="H609" s="39"/>
      <c r="I609" s="231"/>
      <c r="J609" s="39"/>
      <c r="K609" s="39"/>
      <c r="L609" s="43"/>
      <c r="M609" s="232"/>
      <c r="N609" s="233"/>
      <c r="O609" s="83"/>
      <c r="P609" s="83"/>
      <c r="Q609" s="83"/>
      <c r="R609" s="83"/>
      <c r="S609" s="83"/>
      <c r="T609" s="84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T609" s="16" t="s">
        <v>181</v>
      </c>
      <c r="AU609" s="16" t="s">
        <v>85</v>
      </c>
    </row>
    <row r="610" s="2" customFormat="1" ht="24.15" customHeight="1">
      <c r="A610" s="37"/>
      <c r="B610" s="38"/>
      <c r="C610" s="211" t="s">
        <v>1450</v>
      </c>
      <c r="D610" s="211" t="s">
        <v>129</v>
      </c>
      <c r="E610" s="212" t="s">
        <v>1451</v>
      </c>
      <c r="F610" s="213" t="s">
        <v>1452</v>
      </c>
      <c r="G610" s="214" t="s">
        <v>327</v>
      </c>
      <c r="H610" s="215">
        <v>10</v>
      </c>
      <c r="I610" s="216"/>
      <c r="J610" s="217">
        <f>ROUND(I610*H610,2)</f>
        <v>0</v>
      </c>
      <c r="K610" s="213" t="s">
        <v>178</v>
      </c>
      <c r="L610" s="43"/>
      <c r="M610" s="225" t="s">
        <v>20</v>
      </c>
      <c r="N610" s="226" t="s">
        <v>46</v>
      </c>
      <c r="O610" s="83"/>
      <c r="P610" s="227">
        <f>O610*H610</f>
        <v>0</v>
      </c>
      <c r="Q610" s="227">
        <v>0.00020000000000000001</v>
      </c>
      <c r="R610" s="227">
        <f>Q610*H610</f>
        <v>0.002</v>
      </c>
      <c r="S610" s="227">
        <v>0</v>
      </c>
      <c r="T610" s="228">
        <f>S610*H610</f>
        <v>0</v>
      </c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R610" s="223" t="s">
        <v>133</v>
      </c>
      <c r="AT610" s="223" t="s">
        <v>129</v>
      </c>
      <c r="AU610" s="223" t="s">
        <v>85</v>
      </c>
      <c r="AY610" s="16" t="s">
        <v>126</v>
      </c>
      <c r="BE610" s="224">
        <f>IF(N610="základní",J610,0)</f>
        <v>0</v>
      </c>
      <c r="BF610" s="224">
        <f>IF(N610="snížená",J610,0)</f>
        <v>0</v>
      </c>
      <c r="BG610" s="224">
        <f>IF(N610="zákl. přenesená",J610,0)</f>
        <v>0</v>
      </c>
      <c r="BH610" s="224">
        <f>IF(N610="sníž. přenesená",J610,0)</f>
        <v>0</v>
      </c>
      <c r="BI610" s="224">
        <f>IF(N610="nulová",J610,0)</f>
        <v>0</v>
      </c>
      <c r="BJ610" s="16" t="s">
        <v>83</v>
      </c>
      <c r="BK610" s="224">
        <f>ROUND(I610*H610,2)</f>
        <v>0</v>
      </c>
      <c r="BL610" s="16" t="s">
        <v>133</v>
      </c>
      <c r="BM610" s="223" t="s">
        <v>1453</v>
      </c>
    </row>
    <row r="611" s="2" customFormat="1">
      <c r="A611" s="37"/>
      <c r="B611" s="38"/>
      <c r="C611" s="39"/>
      <c r="D611" s="229" t="s">
        <v>181</v>
      </c>
      <c r="E611" s="39"/>
      <c r="F611" s="230" t="s">
        <v>1454</v>
      </c>
      <c r="G611" s="39"/>
      <c r="H611" s="39"/>
      <c r="I611" s="231"/>
      <c r="J611" s="39"/>
      <c r="K611" s="39"/>
      <c r="L611" s="43"/>
      <c r="M611" s="232"/>
      <c r="N611" s="233"/>
      <c r="O611" s="83"/>
      <c r="P611" s="83"/>
      <c r="Q611" s="83"/>
      <c r="R611" s="83"/>
      <c r="S611" s="83"/>
      <c r="T611" s="84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T611" s="16" t="s">
        <v>181</v>
      </c>
      <c r="AU611" s="16" t="s">
        <v>85</v>
      </c>
    </row>
    <row r="612" s="2" customFormat="1" ht="24.15" customHeight="1">
      <c r="A612" s="37"/>
      <c r="B612" s="38"/>
      <c r="C612" s="211" t="s">
        <v>1455</v>
      </c>
      <c r="D612" s="211" t="s">
        <v>129</v>
      </c>
      <c r="E612" s="212" t="s">
        <v>1456</v>
      </c>
      <c r="F612" s="213" t="s">
        <v>1457</v>
      </c>
      <c r="G612" s="214" t="s">
        <v>190</v>
      </c>
      <c r="H612" s="215">
        <v>27.690000000000001</v>
      </c>
      <c r="I612" s="216"/>
      <c r="J612" s="217">
        <f>ROUND(I612*H612,2)</f>
        <v>0</v>
      </c>
      <c r="K612" s="213" t="s">
        <v>178</v>
      </c>
      <c r="L612" s="43"/>
      <c r="M612" s="225" t="s">
        <v>20</v>
      </c>
      <c r="N612" s="226" t="s">
        <v>46</v>
      </c>
      <c r="O612" s="83"/>
      <c r="P612" s="227">
        <f>O612*H612</f>
        <v>0</v>
      </c>
      <c r="Q612" s="227">
        <v>0.00142</v>
      </c>
      <c r="R612" s="227">
        <f>Q612*H612</f>
        <v>0.039319800000000002</v>
      </c>
      <c r="S612" s="227">
        <v>0</v>
      </c>
      <c r="T612" s="228">
        <f>S612*H612</f>
        <v>0</v>
      </c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R612" s="223" t="s">
        <v>133</v>
      </c>
      <c r="AT612" s="223" t="s">
        <v>129</v>
      </c>
      <c r="AU612" s="223" t="s">
        <v>85</v>
      </c>
      <c r="AY612" s="16" t="s">
        <v>126</v>
      </c>
      <c r="BE612" s="224">
        <f>IF(N612="základní",J612,0)</f>
        <v>0</v>
      </c>
      <c r="BF612" s="224">
        <f>IF(N612="snížená",J612,0)</f>
        <v>0</v>
      </c>
      <c r="BG612" s="224">
        <f>IF(N612="zákl. přenesená",J612,0)</f>
        <v>0</v>
      </c>
      <c r="BH612" s="224">
        <f>IF(N612="sníž. přenesená",J612,0)</f>
        <v>0</v>
      </c>
      <c r="BI612" s="224">
        <f>IF(N612="nulová",J612,0)</f>
        <v>0</v>
      </c>
      <c r="BJ612" s="16" t="s">
        <v>83</v>
      </c>
      <c r="BK612" s="224">
        <f>ROUND(I612*H612,2)</f>
        <v>0</v>
      </c>
      <c r="BL612" s="16" t="s">
        <v>133</v>
      </c>
      <c r="BM612" s="223" t="s">
        <v>1458</v>
      </c>
    </row>
    <row r="613" s="2" customFormat="1">
      <c r="A613" s="37"/>
      <c r="B613" s="38"/>
      <c r="C613" s="39"/>
      <c r="D613" s="229" t="s">
        <v>181</v>
      </c>
      <c r="E613" s="39"/>
      <c r="F613" s="230" t="s">
        <v>1459</v>
      </c>
      <c r="G613" s="39"/>
      <c r="H613" s="39"/>
      <c r="I613" s="231"/>
      <c r="J613" s="39"/>
      <c r="K613" s="39"/>
      <c r="L613" s="43"/>
      <c r="M613" s="232"/>
      <c r="N613" s="233"/>
      <c r="O613" s="83"/>
      <c r="P613" s="83"/>
      <c r="Q613" s="83"/>
      <c r="R613" s="83"/>
      <c r="S613" s="83"/>
      <c r="T613" s="84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T613" s="16" t="s">
        <v>181</v>
      </c>
      <c r="AU613" s="16" t="s">
        <v>85</v>
      </c>
    </row>
    <row r="614" s="2" customFormat="1" ht="24.15" customHeight="1">
      <c r="A614" s="37"/>
      <c r="B614" s="38"/>
      <c r="C614" s="211" t="s">
        <v>1460</v>
      </c>
      <c r="D614" s="211" t="s">
        <v>129</v>
      </c>
      <c r="E614" s="212" t="s">
        <v>1461</v>
      </c>
      <c r="F614" s="213" t="s">
        <v>1462</v>
      </c>
      <c r="G614" s="214" t="s">
        <v>177</v>
      </c>
      <c r="H614" s="215">
        <v>22.643000000000001</v>
      </c>
      <c r="I614" s="216"/>
      <c r="J614" s="217">
        <f>ROUND(I614*H614,2)</f>
        <v>0</v>
      </c>
      <c r="K614" s="213" t="s">
        <v>178</v>
      </c>
      <c r="L614" s="43"/>
      <c r="M614" s="225" t="s">
        <v>20</v>
      </c>
      <c r="N614" s="226" t="s">
        <v>46</v>
      </c>
      <c r="O614" s="83"/>
      <c r="P614" s="227">
        <f>O614*H614</f>
        <v>0</v>
      </c>
      <c r="Q614" s="227">
        <v>5.0000000000000002E-05</v>
      </c>
      <c r="R614" s="227">
        <f>Q614*H614</f>
        <v>0.0011321500000000002</v>
      </c>
      <c r="S614" s="227">
        <v>0</v>
      </c>
      <c r="T614" s="228">
        <f>S614*H614</f>
        <v>0</v>
      </c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R614" s="223" t="s">
        <v>133</v>
      </c>
      <c r="AT614" s="223" t="s">
        <v>129</v>
      </c>
      <c r="AU614" s="223" t="s">
        <v>85</v>
      </c>
      <c r="AY614" s="16" t="s">
        <v>126</v>
      </c>
      <c r="BE614" s="224">
        <f>IF(N614="základní",J614,0)</f>
        <v>0</v>
      </c>
      <c r="BF614" s="224">
        <f>IF(N614="snížená",J614,0)</f>
        <v>0</v>
      </c>
      <c r="BG614" s="224">
        <f>IF(N614="zákl. přenesená",J614,0)</f>
        <v>0</v>
      </c>
      <c r="BH614" s="224">
        <f>IF(N614="sníž. přenesená",J614,0)</f>
        <v>0</v>
      </c>
      <c r="BI614" s="224">
        <f>IF(N614="nulová",J614,0)</f>
        <v>0</v>
      </c>
      <c r="BJ614" s="16" t="s">
        <v>83</v>
      </c>
      <c r="BK614" s="224">
        <f>ROUND(I614*H614,2)</f>
        <v>0</v>
      </c>
      <c r="BL614" s="16" t="s">
        <v>133</v>
      </c>
      <c r="BM614" s="223" t="s">
        <v>1463</v>
      </c>
    </row>
    <row r="615" s="2" customFormat="1">
      <c r="A615" s="37"/>
      <c r="B615" s="38"/>
      <c r="C615" s="39"/>
      <c r="D615" s="229" t="s">
        <v>181</v>
      </c>
      <c r="E615" s="39"/>
      <c r="F615" s="230" t="s">
        <v>1464</v>
      </c>
      <c r="G615" s="39"/>
      <c r="H615" s="39"/>
      <c r="I615" s="231"/>
      <c r="J615" s="39"/>
      <c r="K615" s="39"/>
      <c r="L615" s="43"/>
      <c r="M615" s="232"/>
      <c r="N615" s="233"/>
      <c r="O615" s="83"/>
      <c r="P615" s="83"/>
      <c r="Q615" s="83"/>
      <c r="R615" s="83"/>
      <c r="S615" s="83"/>
      <c r="T615" s="84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T615" s="16" t="s">
        <v>181</v>
      </c>
      <c r="AU615" s="16" t="s">
        <v>85</v>
      </c>
    </row>
    <row r="616" s="2" customFormat="1" ht="49.05" customHeight="1">
      <c r="A616" s="37"/>
      <c r="B616" s="38"/>
      <c r="C616" s="211" t="s">
        <v>1465</v>
      </c>
      <c r="D616" s="211" t="s">
        <v>129</v>
      </c>
      <c r="E616" s="212" t="s">
        <v>1466</v>
      </c>
      <c r="F616" s="213" t="s">
        <v>1467</v>
      </c>
      <c r="G616" s="214" t="s">
        <v>226</v>
      </c>
      <c r="H616" s="215">
        <v>1.0389999999999999</v>
      </c>
      <c r="I616" s="216"/>
      <c r="J616" s="217">
        <f>ROUND(I616*H616,2)</f>
        <v>0</v>
      </c>
      <c r="K616" s="213" t="s">
        <v>178</v>
      </c>
      <c r="L616" s="43"/>
      <c r="M616" s="225" t="s">
        <v>20</v>
      </c>
      <c r="N616" s="226" t="s">
        <v>46</v>
      </c>
      <c r="O616" s="83"/>
      <c r="P616" s="227">
        <f>O616*H616</f>
        <v>0</v>
      </c>
      <c r="Q616" s="227">
        <v>0</v>
      </c>
      <c r="R616" s="227">
        <f>Q616*H616</f>
        <v>0</v>
      </c>
      <c r="S616" s="227">
        <v>0</v>
      </c>
      <c r="T616" s="228">
        <f>S616*H616</f>
        <v>0</v>
      </c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R616" s="223" t="s">
        <v>133</v>
      </c>
      <c r="AT616" s="223" t="s">
        <v>129</v>
      </c>
      <c r="AU616" s="223" t="s">
        <v>85</v>
      </c>
      <c r="AY616" s="16" t="s">
        <v>126</v>
      </c>
      <c r="BE616" s="224">
        <f>IF(N616="základní",J616,0)</f>
        <v>0</v>
      </c>
      <c r="BF616" s="224">
        <f>IF(N616="snížená",J616,0)</f>
        <v>0</v>
      </c>
      <c r="BG616" s="224">
        <f>IF(N616="zákl. přenesená",J616,0)</f>
        <v>0</v>
      </c>
      <c r="BH616" s="224">
        <f>IF(N616="sníž. přenesená",J616,0)</f>
        <v>0</v>
      </c>
      <c r="BI616" s="224">
        <f>IF(N616="nulová",J616,0)</f>
        <v>0</v>
      </c>
      <c r="BJ616" s="16" t="s">
        <v>83</v>
      </c>
      <c r="BK616" s="224">
        <f>ROUND(I616*H616,2)</f>
        <v>0</v>
      </c>
      <c r="BL616" s="16" t="s">
        <v>133</v>
      </c>
      <c r="BM616" s="223" t="s">
        <v>1468</v>
      </c>
    </row>
    <row r="617" s="2" customFormat="1">
      <c r="A617" s="37"/>
      <c r="B617" s="38"/>
      <c r="C617" s="39"/>
      <c r="D617" s="229" t="s">
        <v>181</v>
      </c>
      <c r="E617" s="39"/>
      <c r="F617" s="230" t="s">
        <v>1469</v>
      </c>
      <c r="G617" s="39"/>
      <c r="H617" s="39"/>
      <c r="I617" s="231"/>
      <c r="J617" s="39"/>
      <c r="K617" s="39"/>
      <c r="L617" s="43"/>
      <c r="M617" s="232"/>
      <c r="N617" s="233"/>
      <c r="O617" s="83"/>
      <c r="P617" s="83"/>
      <c r="Q617" s="83"/>
      <c r="R617" s="83"/>
      <c r="S617" s="83"/>
      <c r="T617" s="84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T617" s="16" t="s">
        <v>181</v>
      </c>
      <c r="AU617" s="16" t="s">
        <v>85</v>
      </c>
    </row>
    <row r="618" s="12" customFormat="1" ht="22.8" customHeight="1">
      <c r="A618" s="12"/>
      <c r="B618" s="195"/>
      <c r="C618" s="196"/>
      <c r="D618" s="197" t="s">
        <v>74</v>
      </c>
      <c r="E618" s="209" t="s">
        <v>1470</v>
      </c>
      <c r="F618" s="209" t="s">
        <v>1471</v>
      </c>
      <c r="G618" s="196"/>
      <c r="H618" s="196"/>
      <c r="I618" s="199"/>
      <c r="J618" s="210">
        <f>BK618</f>
        <v>0</v>
      </c>
      <c r="K618" s="196"/>
      <c r="L618" s="201"/>
      <c r="M618" s="202"/>
      <c r="N618" s="203"/>
      <c r="O618" s="203"/>
      <c r="P618" s="204">
        <f>SUM(P619:P661)</f>
        <v>0</v>
      </c>
      <c r="Q618" s="203"/>
      <c r="R618" s="204">
        <f>SUM(R619:R661)</f>
        <v>1.7508958699999999</v>
      </c>
      <c r="S618" s="203"/>
      <c r="T618" s="205">
        <f>SUM(T619:T661)</f>
        <v>3.2286225000000002</v>
      </c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R618" s="206" t="s">
        <v>85</v>
      </c>
      <c r="AT618" s="207" t="s">
        <v>74</v>
      </c>
      <c r="AU618" s="207" t="s">
        <v>83</v>
      </c>
      <c r="AY618" s="206" t="s">
        <v>126</v>
      </c>
      <c r="BK618" s="208">
        <f>SUM(BK619:BK661)</f>
        <v>0</v>
      </c>
    </row>
    <row r="619" s="2" customFormat="1" ht="24.15" customHeight="1">
      <c r="A619" s="37"/>
      <c r="B619" s="38"/>
      <c r="C619" s="211" t="s">
        <v>1472</v>
      </c>
      <c r="D619" s="211" t="s">
        <v>129</v>
      </c>
      <c r="E619" s="212" t="s">
        <v>1473</v>
      </c>
      <c r="F619" s="213" t="s">
        <v>1474</v>
      </c>
      <c r="G619" s="214" t="s">
        <v>177</v>
      </c>
      <c r="H619" s="215">
        <v>45.951000000000001</v>
      </c>
      <c r="I619" s="216"/>
      <c r="J619" s="217">
        <f>ROUND(I619*H619,2)</f>
        <v>0</v>
      </c>
      <c r="K619" s="213" t="s">
        <v>178</v>
      </c>
      <c r="L619" s="43"/>
      <c r="M619" s="225" t="s">
        <v>20</v>
      </c>
      <c r="N619" s="226" t="s">
        <v>46</v>
      </c>
      <c r="O619" s="83"/>
      <c r="P619" s="227">
        <f>O619*H619</f>
        <v>0</v>
      </c>
      <c r="Q619" s="227">
        <v>0</v>
      </c>
      <c r="R619" s="227">
        <f>Q619*H619</f>
        <v>0</v>
      </c>
      <c r="S619" s="227">
        <v>0</v>
      </c>
      <c r="T619" s="228">
        <f>S619*H619</f>
        <v>0</v>
      </c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R619" s="223" t="s">
        <v>133</v>
      </c>
      <c r="AT619" s="223" t="s">
        <v>129</v>
      </c>
      <c r="AU619" s="223" t="s">
        <v>85</v>
      </c>
      <c r="AY619" s="16" t="s">
        <v>126</v>
      </c>
      <c r="BE619" s="224">
        <f>IF(N619="základní",J619,0)</f>
        <v>0</v>
      </c>
      <c r="BF619" s="224">
        <f>IF(N619="snížená",J619,0)</f>
        <v>0</v>
      </c>
      <c r="BG619" s="224">
        <f>IF(N619="zákl. přenesená",J619,0)</f>
        <v>0</v>
      </c>
      <c r="BH619" s="224">
        <f>IF(N619="sníž. přenesená",J619,0)</f>
        <v>0</v>
      </c>
      <c r="BI619" s="224">
        <f>IF(N619="nulová",J619,0)</f>
        <v>0</v>
      </c>
      <c r="BJ619" s="16" t="s">
        <v>83</v>
      </c>
      <c r="BK619" s="224">
        <f>ROUND(I619*H619,2)</f>
        <v>0</v>
      </c>
      <c r="BL619" s="16" t="s">
        <v>133</v>
      </c>
      <c r="BM619" s="223" t="s">
        <v>1475</v>
      </c>
    </row>
    <row r="620" s="2" customFormat="1">
      <c r="A620" s="37"/>
      <c r="B620" s="38"/>
      <c r="C620" s="39"/>
      <c r="D620" s="229" t="s">
        <v>181</v>
      </c>
      <c r="E620" s="39"/>
      <c r="F620" s="230" t="s">
        <v>1476</v>
      </c>
      <c r="G620" s="39"/>
      <c r="H620" s="39"/>
      <c r="I620" s="231"/>
      <c r="J620" s="39"/>
      <c r="K620" s="39"/>
      <c r="L620" s="43"/>
      <c r="M620" s="232"/>
      <c r="N620" s="233"/>
      <c r="O620" s="83"/>
      <c r="P620" s="83"/>
      <c r="Q620" s="83"/>
      <c r="R620" s="83"/>
      <c r="S620" s="83"/>
      <c r="T620" s="84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T620" s="16" t="s">
        <v>181</v>
      </c>
      <c r="AU620" s="16" t="s">
        <v>85</v>
      </c>
    </row>
    <row r="621" s="2" customFormat="1" ht="24.15" customHeight="1">
      <c r="A621" s="37"/>
      <c r="B621" s="38"/>
      <c r="C621" s="211" t="s">
        <v>1477</v>
      </c>
      <c r="D621" s="211" t="s">
        <v>129</v>
      </c>
      <c r="E621" s="212" t="s">
        <v>1478</v>
      </c>
      <c r="F621" s="213" t="s">
        <v>1479</v>
      </c>
      <c r="G621" s="214" t="s">
        <v>177</v>
      </c>
      <c r="H621" s="215">
        <v>45.951000000000001</v>
      </c>
      <c r="I621" s="216"/>
      <c r="J621" s="217">
        <f>ROUND(I621*H621,2)</f>
        <v>0</v>
      </c>
      <c r="K621" s="213" t="s">
        <v>178</v>
      </c>
      <c r="L621" s="43"/>
      <c r="M621" s="225" t="s">
        <v>20</v>
      </c>
      <c r="N621" s="226" t="s">
        <v>46</v>
      </c>
      <c r="O621" s="83"/>
      <c r="P621" s="227">
        <f>O621*H621</f>
        <v>0</v>
      </c>
      <c r="Q621" s="227">
        <v>0.00029999999999999997</v>
      </c>
      <c r="R621" s="227">
        <f>Q621*H621</f>
        <v>0.013785299999999999</v>
      </c>
      <c r="S621" s="227">
        <v>0</v>
      </c>
      <c r="T621" s="228">
        <f>S621*H621</f>
        <v>0</v>
      </c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R621" s="223" t="s">
        <v>133</v>
      </c>
      <c r="AT621" s="223" t="s">
        <v>129</v>
      </c>
      <c r="AU621" s="223" t="s">
        <v>85</v>
      </c>
      <c r="AY621" s="16" t="s">
        <v>126</v>
      </c>
      <c r="BE621" s="224">
        <f>IF(N621="základní",J621,0)</f>
        <v>0</v>
      </c>
      <c r="BF621" s="224">
        <f>IF(N621="snížená",J621,0)</f>
        <v>0</v>
      </c>
      <c r="BG621" s="224">
        <f>IF(N621="zákl. přenesená",J621,0)</f>
        <v>0</v>
      </c>
      <c r="BH621" s="224">
        <f>IF(N621="sníž. přenesená",J621,0)</f>
        <v>0</v>
      </c>
      <c r="BI621" s="224">
        <f>IF(N621="nulová",J621,0)</f>
        <v>0</v>
      </c>
      <c r="BJ621" s="16" t="s">
        <v>83</v>
      </c>
      <c r="BK621" s="224">
        <f>ROUND(I621*H621,2)</f>
        <v>0</v>
      </c>
      <c r="BL621" s="16" t="s">
        <v>133</v>
      </c>
      <c r="BM621" s="223" t="s">
        <v>1480</v>
      </c>
    </row>
    <row r="622" s="2" customFormat="1">
      <c r="A622" s="37"/>
      <c r="B622" s="38"/>
      <c r="C622" s="39"/>
      <c r="D622" s="229" t="s">
        <v>181</v>
      </c>
      <c r="E622" s="39"/>
      <c r="F622" s="230" t="s">
        <v>1481</v>
      </c>
      <c r="G622" s="39"/>
      <c r="H622" s="39"/>
      <c r="I622" s="231"/>
      <c r="J622" s="39"/>
      <c r="K622" s="39"/>
      <c r="L622" s="43"/>
      <c r="M622" s="232"/>
      <c r="N622" s="233"/>
      <c r="O622" s="83"/>
      <c r="P622" s="83"/>
      <c r="Q622" s="83"/>
      <c r="R622" s="83"/>
      <c r="S622" s="83"/>
      <c r="T622" s="84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T622" s="16" t="s">
        <v>181</v>
      </c>
      <c r="AU622" s="16" t="s">
        <v>85</v>
      </c>
    </row>
    <row r="623" s="2" customFormat="1" ht="24.15" customHeight="1">
      <c r="A623" s="37"/>
      <c r="B623" s="38"/>
      <c r="C623" s="211" t="s">
        <v>1482</v>
      </c>
      <c r="D623" s="211" t="s">
        <v>129</v>
      </c>
      <c r="E623" s="212" t="s">
        <v>1483</v>
      </c>
      <c r="F623" s="213" t="s">
        <v>1484</v>
      </c>
      <c r="G623" s="214" t="s">
        <v>177</v>
      </c>
      <c r="H623" s="215">
        <v>10.512000000000001</v>
      </c>
      <c r="I623" s="216"/>
      <c r="J623" s="217">
        <f>ROUND(I623*H623,2)</f>
        <v>0</v>
      </c>
      <c r="K623" s="213" t="s">
        <v>178</v>
      </c>
      <c r="L623" s="43"/>
      <c r="M623" s="225" t="s">
        <v>20</v>
      </c>
      <c r="N623" s="226" t="s">
        <v>46</v>
      </c>
      <c r="O623" s="83"/>
      <c r="P623" s="227">
        <f>O623*H623</f>
        <v>0</v>
      </c>
      <c r="Q623" s="227">
        <v>0.0015</v>
      </c>
      <c r="R623" s="227">
        <f>Q623*H623</f>
        <v>0.015768000000000001</v>
      </c>
      <c r="S623" s="227">
        <v>0</v>
      </c>
      <c r="T623" s="228">
        <f>S623*H623</f>
        <v>0</v>
      </c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R623" s="223" t="s">
        <v>133</v>
      </c>
      <c r="AT623" s="223" t="s">
        <v>129</v>
      </c>
      <c r="AU623" s="223" t="s">
        <v>85</v>
      </c>
      <c r="AY623" s="16" t="s">
        <v>126</v>
      </c>
      <c r="BE623" s="224">
        <f>IF(N623="základní",J623,0)</f>
        <v>0</v>
      </c>
      <c r="BF623" s="224">
        <f>IF(N623="snížená",J623,0)</f>
        <v>0</v>
      </c>
      <c r="BG623" s="224">
        <f>IF(N623="zákl. přenesená",J623,0)</f>
        <v>0</v>
      </c>
      <c r="BH623" s="224">
        <f>IF(N623="sníž. přenesená",J623,0)</f>
        <v>0</v>
      </c>
      <c r="BI623" s="224">
        <f>IF(N623="nulová",J623,0)</f>
        <v>0</v>
      </c>
      <c r="BJ623" s="16" t="s">
        <v>83</v>
      </c>
      <c r="BK623" s="224">
        <f>ROUND(I623*H623,2)</f>
        <v>0</v>
      </c>
      <c r="BL623" s="16" t="s">
        <v>133</v>
      </c>
      <c r="BM623" s="223" t="s">
        <v>1485</v>
      </c>
    </row>
    <row r="624" s="2" customFormat="1">
      <c r="A624" s="37"/>
      <c r="B624" s="38"/>
      <c r="C624" s="39"/>
      <c r="D624" s="229" t="s">
        <v>181</v>
      </c>
      <c r="E624" s="39"/>
      <c r="F624" s="230" t="s">
        <v>1486</v>
      </c>
      <c r="G624" s="39"/>
      <c r="H624" s="39"/>
      <c r="I624" s="231"/>
      <c r="J624" s="39"/>
      <c r="K624" s="39"/>
      <c r="L624" s="43"/>
      <c r="M624" s="232"/>
      <c r="N624" s="233"/>
      <c r="O624" s="83"/>
      <c r="P624" s="83"/>
      <c r="Q624" s="83"/>
      <c r="R624" s="83"/>
      <c r="S624" s="83"/>
      <c r="T624" s="84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T624" s="16" t="s">
        <v>181</v>
      </c>
      <c r="AU624" s="16" t="s">
        <v>85</v>
      </c>
    </row>
    <row r="625" s="2" customFormat="1" ht="24.15" customHeight="1">
      <c r="A625" s="37"/>
      <c r="B625" s="38"/>
      <c r="C625" s="211" t="s">
        <v>1487</v>
      </c>
      <c r="D625" s="211" t="s">
        <v>129</v>
      </c>
      <c r="E625" s="212" t="s">
        <v>1488</v>
      </c>
      <c r="F625" s="213" t="s">
        <v>1489</v>
      </c>
      <c r="G625" s="214" t="s">
        <v>190</v>
      </c>
      <c r="H625" s="215">
        <v>4</v>
      </c>
      <c r="I625" s="216"/>
      <c r="J625" s="217">
        <f>ROUND(I625*H625,2)</f>
        <v>0</v>
      </c>
      <c r="K625" s="213" t="s">
        <v>178</v>
      </c>
      <c r="L625" s="43"/>
      <c r="M625" s="225" t="s">
        <v>20</v>
      </c>
      <c r="N625" s="226" t="s">
        <v>46</v>
      </c>
      <c r="O625" s="83"/>
      <c r="P625" s="227">
        <f>O625*H625</f>
        <v>0</v>
      </c>
      <c r="Q625" s="227">
        <v>0.00027999999999999998</v>
      </c>
      <c r="R625" s="227">
        <f>Q625*H625</f>
        <v>0.0011199999999999999</v>
      </c>
      <c r="S625" s="227">
        <v>0</v>
      </c>
      <c r="T625" s="228">
        <f>S625*H625</f>
        <v>0</v>
      </c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R625" s="223" t="s">
        <v>133</v>
      </c>
      <c r="AT625" s="223" t="s">
        <v>129</v>
      </c>
      <c r="AU625" s="223" t="s">
        <v>85</v>
      </c>
      <c r="AY625" s="16" t="s">
        <v>126</v>
      </c>
      <c r="BE625" s="224">
        <f>IF(N625="základní",J625,0)</f>
        <v>0</v>
      </c>
      <c r="BF625" s="224">
        <f>IF(N625="snížená",J625,0)</f>
        <v>0</v>
      </c>
      <c r="BG625" s="224">
        <f>IF(N625="zákl. přenesená",J625,0)</f>
        <v>0</v>
      </c>
      <c r="BH625" s="224">
        <f>IF(N625="sníž. přenesená",J625,0)</f>
        <v>0</v>
      </c>
      <c r="BI625" s="224">
        <f>IF(N625="nulová",J625,0)</f>
        <v>0</v>
      </c>
      <c r="BJ625" s="16" t="s">
        <v>83</v>
      </c>
      <c r="BK625" s="224">
        <f>ROUND(I625*H625,2)</f>
        <v>0</v>
      </c>
      <c r="BL625" s="16" t="s">
        <v>133</v>
      </c>
      <c r="BM625" s="223" t="s">
        <v>1490</v>
      </c>
    </row>
    <row r="626" s="2" customFormat="1">
      <c r="A626" s="37"/>
      <c r="B626" s="38"/>
      <c r="C626" s="39"/>
      <c r="D626" s="229" t="s">
        <v>181</v>
      </c>
      <c r="E626" s="39"/>
      <c r="F626" s="230" t="s">
        <v>1491</v>
      </c>
      <c r="G626" s="39"/>
      <c r="H626" s="39"/>
      <c r="I626" s="231"/>
      <c r="J626" s="39"/>
      <c r="K626" s="39"/>
      <c r="L626" s="43"/>
      <c r="M626" s="232"/>
      <c r="N626" s="233"/>
      <c r="O626" s="83"/>
      <c r="P626" s="83"/>
      <c r="Q626" s="83"/>
      <c r="R626" s="83"/>
      <c r="S626" s="83"/>
      <c r="T626" s="84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T626" s="16" t="s">
        <v>181</v>
      </c>
      <c r="AU626" s="16" t="s">
        <v>85</v>
      </c>
    </row>
    <row r="627" s="2" customFormat="1" ht="33" customHeight="1">
      <c r="A627" s="37"/>
      <c r="B627" s="38"/>
      <c r="C627" s="211" t="s">
        <v>1492</v>
      </c>
      <c r="D627" s="211" t="s">
        <v>129</v>
      </c>
      <c r="E627" s="212" t="s">
        <v>1493</v>
      </c>
      <c r="F627" s="213" t="s">
        <v>1494</v>
      </c>
      <c r="G627" s="214" t="s">
        <v>177</v>
      </c>
      <c r="H627" s="215">
        <v>45.951000000000001</v>
      </c>
      <c r="I627" s="216"/>
      <c r="J627" s="217">
        <f>ROUND(I627*H627,2)</f>
        <v>0</v>
      </c>
      <c r="K627" s="213" t="s">
        <v>178</v>
      </c>
      <c r="L627" s="43"/>
      <c r="M627" s="225" t="s">
        <v>20</v>
      </c>
      <c r="N627" s="226" t="s">
        <v>46</v>
      </c>
      <c r="O627" s="83"/>
      <c r="P627" s="227">
        <f>O627*H627</f>
        <v>0</v>
      </c>
      <c r="Q627" s="227">
        <v>0.0044999999999999997</v>
      </c>
      <c r="R627" s="227">
        <f>Q627*H627</f>
        <v>0.20677949999999998</v>
      </c>
      <c r="S627" s="227">
        <v>0</v>
      </c>
      <c r="T627" s="228">
        <f>S627*H627</f>
        <v>0</v>
      </c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R627" s="223" t="s">
        <v>133</v>
      </c>
      <c r="AT627" s="223" t="s">
        <v>129</v>
      </c>
      <c r="AU627" s="223" t="s">
        <v>85</v>
      </c>
      <c r="AY627" s="16" t="s">
        <v>126</v>
      </c>
      <c r="BE627" s="224">
        <f>IF(N627="základní",J627,0)</f>
        <v>0</v>
      </c>
      <c r="BF627" s="224">
        <f>IF(N627="snížená",J627,0)</f>
        <v>0</v>
      </c>
      <c r="BG627" s="224">
        <f>IF(N627="zákl. přenesená",J627,0)</f>
        <v>0</v>
      </c>
      <c r="BH627" s="224">
        <f>IF(N627="sníž. přenesená",J627,0)</f>
        <v>0</v>
      </c>
      <c r="BI627" s="224">
        <f>IF(N627="nulová",J627,0)</f>
        <v>0</v>
      </c>
      <c r="BJ627" s="16" t="s">
        <v>83</v>
      </c>
      <c r="BK627" s="224">
        <f>ROUND(I627*H627,2)</f>
        <v>0</v>
      </c>
      <c r="BL627" s="16" t="s">
        <v>133</v>
      </c>
      <c r="BM627" s="223" t="s">
        <v>1495</v>
      </c>
    </row>
    <row r="628" s="2" customFormat="1">
      <c r="A628" s="37"/>
      <c r="B628" s="38"/>
      <c r="C628" s="39"/>
      <c r="D628" s="229" t="s">
        <v>181</v>
      </c>
      <c r="E628" s="39"/>
      <c r="F628" s="230" t="s">
        <v>1496</v>
      </c>
      <c r="G628" s="39"/>
      <c r="H628" s="39"/>
      <c r="I628" s="231"/>
      <c r="J628" s="39"/>
      <c r="K628" s="39"/>
      <c r="L628" s="43"/>
      <c r="M628" s="232"/>
      <c r="N628" s="233"/>
      <c r="O628" s="83"/>
      <c r="P628" s="83"/>
      <c r="Q628" s="83"/>
      <c r="R628" s="83"/>
      <c r="S628" s="83"/>
      <c r="T628" s="84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T628" s="16" t="s">
        <v>181</v>
      </c>
      <c r="AU628" s="16" t="s">
        <v>85</v>
      </c>
    </row>
    <row r="629" s="2" customFormat="1" ht="24.15" customHeight="1">
      <c r="A629" s="37"/>
      <c r="B629" s="38"/>
      <c r="C629" s="211" t="s">
        <v>1497</v>
      </c>
      <c r="D629" s="211" t="s">
        <v>129</v>
      </c>
      <c r="E629" s="212" t="s">
        <v>1498</v>
      </c>
      <c r="F629" s="213" t="s">
        <v>1499</v>
      </c>
      <c r="G629" s="214" t="s">
        <v>177</v>
      </c>
      <c r="H629" s="215">
        <v>39.615000000000002</v>
      </c>
      <c r="I629" s="216"/>
      <c r="J629" s="217">
        <f>ROUND(I629*H629,2)</f>
        <v>0</v>
      </c>
      <c r="K629" s="213" t="s">
        <v>178</v>
      </c>
      <c r="L629" s="43"/>
      <c r="M629" s="225" t="s">
        <v>20</v>
      </c>
      <c r="N629" s="226" t="s">
        <v>46</v>
      </c>
      <c r="O629" s="83"/>
      <c r="P629" s="227">
        <f>O629*H629</f>
        <v>0</v>
      </c>
      <c r="Q629" s="227">
        <v>0</v>
      </c>
      <c r="R629" s="227">
        <f>Q629*H629</f>
        <v>0</v>
      </c>
      <c r="S629" s="227">
        <v>0.081500000000000003</v>
      </c>
      <c r="T629" s="228">
        <f>S629*H629</f>
        <v>3.2286225000000002</v>
      </c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R629" s="223" t="s">
        <v>133</v>
      </c>
      <c r="AT629" s="223" t="s">
        <v>129</v>
      </c>
      <c r="AU629" s="223" t="s">
        <v>85</v>
      </c>
      <c r="AY629" s="16" t="s">
        <v>126</v>
      </c>
      <c r="BE629" s="224">
        <f>IF(N629="základní",J629,0)</f>
        <v>0</v>
      </c>
      <c r="BF629" s="224">
        <f>IF(N629="snížená",J629,0)</f>
        <v>0</v>
      </c>
      <c r="BG629" s="224">
        <f>IF(N629="zákl. přenesená",J629,0)</f>
        <v>0</v>
      </c>
      <c r="BH629" s="224">
        <f>IF(N629="sníž. přenesená",J629,0)</f>
        <v>0</v>
      </c>
      <c r="BI629" s="224">
        <f>IF(N629="nulová",J629,0)</f>
        <v>0</v>
      </c>
      <c r="BJ629" s="16" t="s">
        <v>83</v>
      </c>
      <c r="BK629" s="224">
        <f>ROUND(I629*H629,2)</f>
        <v>0</v>
      </c>
      <c r="BL629" s="16" t="s">
        <v>133</v>
      </c>
      <c r="BM629" s="223" t="s">
        <v>1500</v>
      </c>
    </row>
    <row r="630" s="2" customFormat="1">
      <c r="A630" s="37"/>
      <c r="B630" s="38"/>
      <c r="C630" s="39"/>
      <c r="D630" s="229" t="s">
        <v>181</v>
      </c>
      <c r="E630" s="39"/>
      <c r="F630" s="230" t="s">
        <v>1501</v>
      </c>
      <c r="G630" s="39"/>
      <c r="H630" s="39"/>
      <c r="I630" s="231"/>
      <c r="J630" s="39"/>
      <c r="K630" s="39"/>
      <c r="L630" s="43"/>
      <c r="M630" s="232"/>
      <c r="N630" s="233"/>
      <c r="O630" s="83"/>
      <c r="P630" s="83"/>
      <c r="Q630" s="83"/>
      <c r="R630" s="83"/>
      <c r="S630" s="83"/>
      <c r="T630" s="84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T630" s="16" t="s">
        <v>181</v>
      </c>
      <c r="AU630" s="16" t="s">
        <v>85</v>
      </c>
    </row>
    <row r="631" s="2" customFormat="1" ht="37.8" customHeight="1">
      <c r="A631" s="37"/>
      <c r="B631" s="38"/>
      <c r="C631" s="211" t="s">
        <v>1502</v>
      </c>
      <c r="D631" s="211" t="s">
        <v>129</v>
      </c>
      <c r="E631" s="212" t="s">
        <v>1503</v>
      </c>
      <c r="F631" s="213" t="s">
        <v>1504</v>
      </c>
      <c r="G631" s="214" t="s">
        <v>177</v>
      </c>
      <c r="H631" s="215">
        <v>9.3330000000000002</v>
      </c>
      <c r="I631" s="216"/>
      <c r="J631" s="217">
        <f>ROUND(I631*H631,2)</f>
        <v>0</v>
      </c>
      <c r="K631" s="213" t="s">
        <v>178</v>
      </c>
      <c r="L631" s="43"/>
      <c r="M631" s="225" t="s">
        <v>20</v>
      </c>
      <c r="N631" s="226" t="s">
        <v>46</v>
      </c>
      <c r="O631" s="83"/>
      <c r="P631" s="227">
        <f>O631*H631</f>
        <v>0</v>
      </c>
      <c r="Q631" s="227">
        <v>0.0090299999999999998</v>
      </c>
      <c r="R631" s="227">
        <f>Q631*H631</f>
        <v>0.084276989999999996</v>
      </c>
      <c r="S631" s="227">
        <v>0</v>
      </c>
      <c r="T631" s="228">
        <f>S631*H631</f>
        <v>0</v>
      </c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R631" s="223" t="s">
        <v>133</v>
      </c>
      <c r="AT631" s="223" t="s">
        <v>129</v>
      </c>
      <c r="AU631" s="223" t="s">
        <v>85</v>
      </c>
      <c r="AY631" s="16" t="s">
        <v>126</v>
      </c>
      <c r="BE631" s="224">
        <f>IF(N631="základní",J631,0)</f>
        <v>0</v>
      </c>
      <c r="BF631" s="224">
        <f>IF(N631="snížená",J631,0)</f>
        <v>0</v>
      </c>
      <c r="BG631" s="224">
        <f>IF(N631="zákl. přenesená",J631,0)</f>
        <v>0</v>
      </c>
      <c r="BH631" s="224">
        <f>IF(N631="sníž. přenesená",J631,0)</f>
        <v>0</v>
      </c>
      <c r="BI631" s="224">
        <f>IF(N631="nulová",J631,0)</f>
        <v>0</v>
      </c>
      <c r="BJ631" s="16" t="s">
        <v>83</v>
      </c>
      <c r="BK631" s="224">
        <f>ROUND(I631*H631,2)</f>
        <v>0</v>
      </c>
      <c r="BL631" s="16" t="s">
        <v>133</v>
      </c>
      <c r="BM631" s="223" t="s">
        <v>1505</v>
      </c>
    </row>
    <row r="632" s="2" customFormat="1">
      <c r="A632" s="37"/>
      <c r="B632" s="38"/>
      <c r="C632" s="39"/>
      <c r="D632" s="229" t="s">
        <v>181</v>
      </c>
      <c r="E632" s="39"/>
      <c r="F632" s="230" t="s">
        <v>1506</v>
      </c>
      <c r="G632" s="39"/>
      <c r="H632" s="39"/>
      <c r="I632" s="231"/>
      <c r="J632" s="39"/>
      <c r="K632" s="39"/>
      <c r="L632" s="43"/>
      <c r="M632" s="232"/>
      <c r="N632" s="233"/>
      <c r="O632" s="83"/>
      <c r="P632" s="83"/>
      <c r="Q632" s="83"/>
      <c r="R632" s="83"/>
      <c r="S632" s="83"/>
      <c r="T632" s="84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T632" s="16" t="s">
        <v>181</v>
      </c>
      <c r="AU632" s="16" t="s">
        <v>85</v>
      </c>
    </row>
    <row r="633" s="2" customFormat="1" ht="33" customHeight="1">
      <c r="A633" s="37"/>
      <c r="B633" s="38"/>
      <c r="C633" s="234" t="s">
        <v>1507</v>
      </c>
      <c r="D633" s="234" t="s">
        <v>244</v>
      </c>
      <c r="E633" s="235" t="s">
        <v>1427</v>
      </c>
      <c r="F633" s="236" t="s">
        <v>1428</v>
      </c>
      <c r="G633" s="237" t="s">
        <v>177</v>
      </c>
      <c r="H633" s="238">
        <v>10.733000000000001</v>
      </c>
      <c r="I633" s="239"/>
      <c r="J633" s="240">
        <f>ROUND(I633*H633,2)</f>
        <v>0</v>
      </c>
      <c r="K633" s="236" t="s">
        <v>178</v>
      </c>
      <c r="L633" s="241"/>
      <c r="M633" s="242" t="s">
        <v>20</v>
      </c>
      <c r="N633" s="243" t="s">
        <v>46</v>
      </c>
      <c r="O633" s="83"/>
      <c r="P633" s="227">
        <f>O633*H633</f>
        <v>0</v>
      </c>
      <c r="Q633" s="227">
        <v>0.021999999999999999</v>
      </c>
      <c r="R633" s="227">
        <f>Q633*H633</f>
        <v>0.236126</v>
      </c>
      <c r="S633" s="227">
        <v>0</v>
      </c>
      <c r="T633" s="228">
        <f>S633*H633</f>
        <v>0</v>
      </c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R633" s="223" t="s">
        <v>335</v>
      </c>
      <c r="AT633" s="223" t="s">
        <v>244</v>
      </c>
      <c r="AU633" s="223" t="s">
        <v>85</v>
      </c>
      <c r="AY633" s="16" t="s">
        <v>126</v>
      </c>
      <c r="BE633" s="224">
        <f>IF(N633="základní",J633,0)</f>
        <v>0</v>
      </c>
      <c r="BF633" s="224">
        <f>IF(N633="snížená",J633,0)</f>
        <v>0</v>
      </c>
      <c r="BG633" s="224">
        <f>IF(N633="zákl. přenesená",J633,0)</f>
        <v>0</v>
      </c>
      <c r="BH633" s="224">
        <f>IF(N633="sníž. přenesená",J633,0)</f>
        <v>0</v>
      </c>
      <c r="BI633" s="224">
        <f>IF(N633="nulová",J633,0)</f>
        <v>0</v>
      </c>
      <c r="BJ633" s="16" t="s">
        <v>83</v>
      </c>
      <c r="BK633" s="224">
        <f>ROUND(I633*H633,2)</f>
        <v>0</v>
      </c>
      <c r="BL633" s="16" t="s">
        <v>133</v>
      </c>
      <c r="BM633" s="223" t="s">
        <v>1508</v>
      </c>
    </row>
    <row r="634" s="2" customFormat="1" ht="37.8" customHeight="1">
      <c r="A634" s="37"/>
      <c r="B634" s="38"/>
      <c r="C634" s="211" t="s">
        <v>1509</v>
      </c>
      <c r="D634" s="211" t="s">
        <v>129</v>
      </c>
      <c r="E634" s="212" t="s">
        <v>1510</v>
      </c>
      <c r="F634" s="213" t="s">
        <v>1511</v>
      </c>
      <c r="G634" s="214" t="s">
        <v>177</v>
      </c>
      <c r="H634" s="215">
        <v>30.030000000000001</v>
      </c>
      <c r="I634" s="216"/>
      <c r="J634" s="217">
        <f>ROUND(I634*H634,2)</f>
        <v>0</v>
      </c>
      <c r="K634" s="213" t="s">
        <v>178</v>
      </c>
      <c r="L634" s="43"/>
      <c r="M634" s="225" t="s">
        <v>20</v>
      </c>
      <c r="N634" s="226" t="s">
        <v>46</v>
      </c>
      <c r="O634" s="83"/>
      <c r="P634" s="227">
        <f>O634*H634</f>
        <v>0</v>
      </c>
      <c r="Q634" s="227">
        <v>0.0090900000000000009</v>
      </c>
      <c r="R634" s="227">
        <f>Q634*H634</f>
        <v>0.27297270000000001</v>
      </c>
      <c r="S634" s="227">
        <v>0</v>
      </c>
      <c r="T634" s="228">
        <f>S634*H634</f>
        <v>0</v>
      </c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R634" s="223" t="s">
        <v>133</v>
      </c>
      <c r="AT634" s="223" t="s">
        <v>129</v>
      </c>
      <c r="AU634" s="223" t="s">
        <v>85</v>
      </c>
      <c r="AY634" s="16" t="s">
        <v>126</v>
      </c>
      <c r="BE634" s="224">
        <f>IF(N634="základní",J634,0)</f>
        <v>0</v>
      </c>
      <c r="BF634" s="224">
        <f>IF(N634="snížená",J634,0)</f>
        <v>0</v>
      </c>
      <c r="BG634" s="224">
        <f>IF(N634="zákl. přenesená",J634,0)</f>
        <v>0</v>
      </c>
      <c r="BH634" s="224">
        <f>IF(N634="sníž. přenesená",J634,0)</f>
        <v>0</v>
      </c>
      <c r="BI634" s="224">
        <f>IF(N634="nulová",J634,0)</f>
        <v>0</v>
      </c>
      <c r="BJ634" s="16" t="s">
        <v>83</v>
      </c>
      <c r="BK634" s="224">
        <f>ROUND(I634*H634,2)</f>
        <v>0</v>
      </c>
      <c r="BL634" s="16" t="s">
        <v>133</v>
      </c>
      <c r="BM634" s="223" t="s">
        <v>1512</v>
      </c>
    </row>
    <row r="635" s="2" customFormat="1">
      <c r="A635" s="37"/>
      <c r="B635" s="38"/>
      <c r="C635" s="39"/>
      <c r="D635" s="229" t="s">
        <v>181</v>
      </c>
      <c r="E635" s="39"/>
      <c r="F635" s="230" t="s">
        <v>1513</v>
      </c>
      <c r="G635" s="39"/>
      <c r="H635" s="39"/>
      <c r="I635" s="231"/>
      <c r="J635" s="39"/>
      <c r="K635" s="39"/>
      <c r="L635" s="43"/>
      <c r="M635" s="232"/>
      <c r="N635" s="233"/>
      <c r="O635" s="83"/>
      <c r="P635" s="83"/>
      <c r="Q635" s="83"/>
      <c r="R635" s="83"/>
      <c r="S635" s="83"/>
      <c r="T635" s="84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T635" s="16" t="s">
        <v>181</v>
      </c>
      <c r="AU635" s="16" t="s">
        <v>85</v>
      </c>
    </row>
    <row r="636" s="2" customFormat="1" ht="24.15" customHeight="1">
      <c r="A636" s="37"/>
      <c r="B636" s="38"/>
      <c r="C636" s="234" t="s">
        <v>1514</v>
      </c>
      <c r="D636" s="234" t="s">
        <v>244</v>
      </c>
      <c r="E636" s="235" t="s">
        <v>1515</v>
      </c>
      <c r="F636" s="236" t="s">
        <v>1516</v>
      </c>
      <c r="G636" s="237" t="s">
        <v>177</v>
      </c>
      <c r="H636" s="238">
        <v>34.534999999999997</v>
      </c>
      <c r="I636" s="239"/>
      <c r="J636" s="240">
        <f>ROUND(I636*H636,2)</f>
        <v>0</v>
      </c>
      <c r="K636" s="236" t="s">
        <v>178</v>
      </c>
      <c r="L636" s="241"/>
      <c r="M636" s="242" t="s">
        <v>20</v>
      </c>
      <c r="N636" s="243" t="s">
        <v>46</v>
      </c>
      <c r="O636" s="83"/>
      <c r="P636" s="227">
        <f>O636*H636</f>
        <v>0</v>
      </c>
      <c r="Q636" s="227">
        <v>0.019</v>
      </c>
      <c r="R636" s="227">
        <f>Q636*H636</f>
        <v>0.65616499999999989</v>
      </c>
      <c r="S636" s="227">
        <v>0</v>
      </c>
      <c r="T636" s="228">
        <f>S636*H636</f>
        <v>0</v>
      </c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R636" s="223" t="s">
        <v>335</v>
      </c>
      <c r="AT636" s="223" t="s">
        <v>244</v>
      </c>
      <c r="AU636" s="223" t="s">
        <v>85</v>
      </c>
      <c r="AY636" s="16" t="s">
        <v>126</v>
      </c>
      <c r="BE636" s="224">
        <f>IF(N636="základní",J636,0)</f>
        <v>0</v>
      </c>
      <c r="BF636" s="224">
        <f>IF(N636="snížená",J636,0)</f>
        <v>0</v>
      </c>
      <c r="BG636" s="224">
        <f>IF(N636="zákl. přenesená",J636,0)</f>
        <v>0</v>
      </c>
      <c r="BH636" s="224">
        <f>IF(N636="sníž. přenesená",J636,0)</f>
        <v>0</v>
      </c>
      <c r="BI636" s="224">
        <f>IF(N636="nulová",J636,0)</f>
        <v>0</v>
      </c>
      <c r="BJ636" s="16" t="s">
        <v>83</v>
      </c>
      <c r="BK636" s="224">
        <f>ROUND(I636*H636,2)</f>
        <v>0</v>
      </c>
      <c r="BL636" s="16" t="s">
        <v>133</v>
      </c>
      <c r="BM636" s="223" t="s">
        <v>1517</v>
      </c>
    </row>
    <row r="637" s="2" customFormat="1" ht="37.8" customHeight="1">
      <c r="A637" s="37"/>
      <c r="B637" s="38"/>
      <c r="C637" s="211" t="s">
        <v>1518</v>
      </c>
      <c r="D637" s="211" t="s">
        <v>129</v>
      </c>
      <c r="E637" s="212" t="s">
        <v>1519</v>
      </c>
      <c r="F637" s="213" t="s">
        <v>1520</v>
      </c>
      <c r="G637" s="214" t="s">
        <v>177</v>
      </c>
      <c r="H637" s="215">
        <v>40.170000000000002</v>
      </c>
      <c r="I637" s="216"/>
      <c r="J637" s="217">
        <f>ROUND(I637*H637,2)</f>
        <v>0</v>
      </c>
      <c r="K637" s="213" t="s">
        <v>178</v>
      </c>
      <c r="L637" s="43"/>
      <c r="M637" s="225" t="s">
        <v>20</v>
      </c>
      <c r="N637" s="226" t="s">
        <v>46</v>
      </c>
      <c r="O637" s="83"/>
      <c r="P637" s="227">
        <f>O637*H637</f>
        <v>0</v>
      </c>
      <c r="Q637" s="227">
        <v>0</v>
      </c>
      <c r="R637" s="227">
        <f>Q637*H637</f>
        <v>0</v>
      </c>
      <c r="S637" s="227">
        <v>0</v>
      </c>
      <c r="T637" s="228">
        <f>S637*H637</f>
        <v>0</v>
      </c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R637" s="223" t="s">
        <v>133</v>
      </c>
      <c r="AT637" s="223" t="s">
        <v>129</v>
      </c>
      <c r="AU637" s="223" t="s">
        <v>85</v>
      </c>
      <c r="AY637" s="16" t="s">
        <v>126</v>
      </c>
      <c r="BE637" s="224">
        <f>IF(N637="základní",J637,0)</f>
        <v>0</v>
      </c>
      <c r="BF637" s="224">
        <f>IF(N637="snížená",J637,0)</f>
        <v>0</v>
      </c>
      <c r="BG637" s="224">
        <f>IF(N637="zákl. přenesená",J637,0)</f>
        <v>0</v>
      </c>
      <c r="BH637" s="224">
        <f>IF(N637="sníž. přenesená",J637,0)</f>
        <v>0</v>
      </c>
      <c r="BI637" s="224">
        <f>IF(N637="nulová",J637,0)</f>
        <v>0</v>
      </c>
      <c r="BJ637" s="16" t="s">
        <v>83</v>
      </c>
      <c r="BK637" s="224">
        <f>ROUND(I637*H637,2)</f>
        <v>0</v>
      </c>
      <c r="BL637" s="16" t="s">
        <v>133</v>
      </c>
      <c r="BM637" s="223" t="s">
        <v>1521</v>
      </c>
    </row>
    <row r="638" s="2" customFormat="1">
      <c r="A638" s="37"/>
      <c r="B638" s="38"/>
      <c r="C638" s="39"/>
      <c r="D638" s="229" t="s">
        <v>181</v>
      </c>
      <c r="E638" s="39"/>
      <c r="F638" s="230" t="s">
        <v>1522</v>
      </c>
      <c r="G638" s="39"/>
      <c r="H638" s="39"/>
      <c r="I638" s="231"/>
      <c r="J638" s="39"/>
      <c r="K638" s="39"/>
      <c r="L638" s="43"/>
      <c r="M638" s="232"/>
      <c r="N638" s="233"/>
      <c r="O638" s="83"/>
      <c r="P638" s="83"/>
      <c r="Q638" s="83"/>
      <c r="R638" s="83"/>
      <c r="S638" s="83"/>
      <c r="T638" s="84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T638" s="16" t="s">
        <v>181</v>
      </c>
      <c r="AU638" s="16" t="s">
        <v>85</v>
      </c>
    </row>
    <row r="639" s="2" customFormat="1" ht="44.25" customHeight="1">
      <c r="A639" s="37"/>
      <c r="B639" s="38"/>
      <c r="C639" s="211" t="s">
        <v>1523</v>
      </c>
      <c r="D639" s="211" t="s">
        <v>129</v>
      </c>
      <c r="E639" s="212" t="s">
        <v>1524</v>
      </c>
      <c r="F639" s="213" t="s">
        <v>1525</v>
      </c>
      <c r="G639" s="214" t="s">
        <v>177</v>
      </c>
      <c r="H639" s="215">
        <v>6.5880000000000001</v>
      </c>
      <c r="I639" s="216"/>
      <c r="J639" s="217">
        <f>ROUND(I639*H639,2)</f>
        <v>0</v>
      </c>
      <c r="K639" s="213" t="s">
        <v>178</v>
      </c>
      <c r="L639" s="43"/>
      <c r="M639" s="225" t="s">
        <v>20</v>
      </c>
      <c r="N639" s="226" t="s">
        <v>46</v>
      </c>
      <c r="O639" s="83"/>
      <c r="P639" s="227">
        <f>O639*H639</f>
        <v>0</v>
      </c>
      <c r="Q639" s="227">
        <v>0.0057600000000000004</v>
      </c>
      <c r="R639" s="227">
        <f>Q639*H639</f>
        <v>0.037946880000000002</v>
      </c>
      <c r="S639" s="227">
        <v>0</v>
      </c>
      <c r="T639" s="228">
        <f>S639*H639</f>
        <v>0</v>
      </c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R639" s="223" t="s">
        <v>133</v>
      </c>
      <c r="AT639" s="223" t="s">
        <v>129</v>
      </c>
      <c r="AU639" s="223" t="s">
        <v>85</v>
      </c>
      <c r="AY639" s="16" t="s">
        <v>126</v>
      </c>
      <c r="BE639" s="224">
        <f>IF(N639="základní",J639,0)</f>
        <v>0</v>
      </c>
      <c r="BF639" s="224">
        <f>IF(N639="snížená",J639,0)</f>
        <v>0</v>
      </c>
      <c r="BG639" s="224">
        <f>IF(N639="zákl. přenesená",J639,0)</f>
        <v>0</v>
      </c>
      <c r="BH639" s="224">
        <f>IF(N639="sníž. přenesená",J639,0)</f>
        <v>0</v>
      </c>
      <c r="BI639" s="224">
        <f>IF(N639="nulová",J639,0)</f>
        <v>0</v>
      </c>
      <c r="BJ639" s="16" t="s">
        <v>83</v>
      </c>
      <c r="BK639" s="224">
        <f>ROUND(I639*H639,2)</f>
        <v>0</v>
      </c>
      <c r="BL639" s="16" t="s">
        <v>133</v>
      </c>
      <c r="BM639" s="223" t="s">
        <v>1526</v>
      </c>
    </row>
    <row r="640" s="2" customFormat="1">
      <c r="A640" s="37"/>
      <c r="B640" s="38"/>
      <c r="C640" s="39"/>
      <c r="D640" s="229" t="s">
        <v>181</v>
      </c>
      <c r="E640" s="39"/>
      <c r="F640" s="230" t="s">
        <v>1527</v>
      </c>
      <c r="G640" s="39"/>
      <c r="H640" s="39"/>
      <c r="I640" s="231"/>
      <c r="J640" s="39"/>
      <c r="K640" s="39"/>
      <c r="L640" s="43"/>
      <c r="M640" s="232"/>
      <c r="N640" s="233"/>
      <c r="O640" s="83"/>
      <c r="P640" s="83"/>
      <c r="Q640" s="83"/>
      <c r="R640" s="83"/>
      <c r="S640" s="83"/>
      <c r="T640" s="84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T640" s="16" t="s">
        <v>181</v>
      </c>
      <c r="AU640" s="16" t="s">
        <v>85</v>
      </c>
    </row>
    <row r="641" s="2" customFormat="1" ht="37.8" customHeight="1">
      <c r="A641" s="37"/>
      <c r="B641" s="38"/>
      <c r="C641" s="234" t="s">
        <v>1528</v>
      </c>
      <c r="D641" s="234" t="s">
        <v>244</v>
      </c>
      <c r="E641" s="235" t="s">
        <v>1529</v>
      </c>
      <c r="F641" s="236" t="s">
        <v>1530</v>
      </c>
      <c r="G641" s="237" t="s">
        <v>177</v>
      </c>
      <c r="H641" s="238">
        <v>7.2469999999999999</v>
      </c>
      <c r="I641" s="239"/>
      <c r="J641" s="240">
        <f>ROUND(I641*H641,2)</f>
        <v>0</v>
      </c>
      <c r="K641" s="236" t="s">
        <v>178</v>
      </c>
      <c r="L641" s="241"/>
      <c r="M641" s="242" t="s">
        <v>20</v>
      </c>
      <c r="N641" s="243" t="s">
        <v>46</v>
      </c>
      <c r="O641" s="83"/>
      <c r="P641" s="227">
        <f>O641*H641</f>
        <v>0</v>
      </c>
      <c r="Q641" s="227">
        <v>0.021999999999999999</v>
      </c>
      <c r="R641" s="227">
        <f>Q641*H641</f>
        <v>0.15943399999999999</v>
      </c>
      <c r="S641" s="227">
        <v>0</v>
      </c>
      <c r="T641" s="228">
        <f>S641*H641</f>
        <v>0</v>
      </c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R641" s="223" t="s">
        <v>335</v>
      </c>
      <c r="AT641" s="223" t="s">
        <v>244</v>
      </c>
      <c r="AU641" s="223" t="s">
        <v>85</v>
      </c>
      <c r="AY641" s="16" t="s">
        <v>126</v>
      </c>
      <c r="BE641" s="224">
        <f>IF(N641="základní",J641,0)</f>
        <v>0</v>
      </c>
      <c r="BF641" s="224">
        <f>IF(N641="snížená",J641,0)</f>
        <v>0</v>
      </c>
      <c r="BG641" s="224">
        <f>IF(N641="zákl. přenesená",J641,0)</f>
        <v>0</v>
      </c>
      <c r="BH641" s="224">
        <f>IF(N641="sníž. přenesená",J641,0)</f>
        <v>0</v>
      </c>
      <c r="BI641" s="224">
        <f>IF(N641="nulová",J641,0)</f>
        <v>0</v>
      </c>
      <c r="BJ641" s="16" t="s">
        <v>83</v>
      </c>
      <c r="BK641" s="224">
        <f>ROUND(I641*H641,2)</f>
        <v>0</v>
      </c>
      <c r="BL641" s="16" t="s">
        <v>133</v>
      </c>
      <c r="BM641" s="223" t="s">
        <v>1531</v>
      </c>
    </row>
    <row r="642" s="2" customFormat="1" ht="37.8" customHeight="1">
      <c r="A642" s="37"/>
      <c r="B642" s="38"/>
      <c r="C642" s="211" t="s">
        <v>1532</v>
      </c>
      <c r="D642" s="211" t="s">
        <v>129</v>
      </c>
      <c r="E642" s="212" t="s">
        <v>1533</v>
      </c>
      <c r="F642" s="213" t="s">
        <v>1534</v>
      </c>
      <c r="G642" s="214" t="s">
        <v>177</v>
      </c>
      <c r="H642" s="215">
        <v>6.5880000000000001</v>
      </c>
      <c r="I642" s="216"/>
      <c r="J642" s="217">
        <f>ROUND(I642*H642,2)</f>
        <v>0</v>
      </c>
      <c r="K642" s="213" t="s">
        <v>178</v>
      </c>
      <c r="L642" s="43"/>
      <c r="M642" s="225" t="s">
        <v>20</v>
      </c>
      <c r="N642" s="226" t="s">
        <v>46</v>
      </c>
      <c r="O642" s="83"/>
      <c r="P642" s="227">
        <f>O642*H642</f>
        <v>0</v>
      </c>
      <c r="Q642" s="227">
        <v>0</v>
      </c>
      <c r="R642" s="227">
        <f>Q642*H642</f>
        <v>0</v>
      </c>
      <c r="S642" s="227">
        <v>0</v>
      </c>
      <c r="T642" s="228">
        <f>S642*H642</f>
        <v>0</v>
      </c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R642" s="223" t="s">
        <v>133</v>
      </c>
      <c r="AT642" s="223" t="s">
        <v>129</v>
      </c>
      <c r="AU642" s="223" t="s">
        <v>85</v>
      </c>
      <c r="AY642" s="16" t="s">
        <v>126</v>
      </c>
      <c r="BE642" s="224">
        <f>IF(N642="základní",J642,0)</f>
        <v>0</v>
      </c>
      <c r="BF642" s="224">
        <f>IF(N642="snížená",J642,0)</f>
        <v>0</v>
      </c>
      <c r="BG642" s="224">
        <f>IF(N642="zákl. přenesená",J642,0)</f>
        <v>0</v>
      </c>
      <c r="BH642" s="224">
        <f>IF(N642="sníž. přenesená",J642,0)</f>
        <v>0</v>
      </c>
      <c r="BI642" s="224">
        <f>IF(N642="nulová",J642,0)</f>
        <v>0</v>
      </c>
      <c r="BJ642" s="16" t="s">
        <v>83</v>
      </c>
      <c r="BK642" s="224">
        <f>ROUND(I642*H642,2)</f>
        <v>0</v>
      </c>
      <c r="BL642" s="16" t="s">
        <v>133</v>
      </c>
      <c r="BM642" s="223" t="s">
        <v>1535</v>
      </c>
    </row>
    <row r="643" s="2" customFormat="1">
      <c r="A643" s="37"/>
      <c r="B643" s="38"/>
      <c r="C643" s="39"/>
      <c r="D643" s="229" t="s">
        <v>181</v>
      </c>
      <c r="E643" s="39"/>
      <c r="F643" s="230" t="s">
        <v>1536</v>
      </c>
      <c r="G643" s="39"/>
      <c r="H643" s="39"/>
      <c r="I643" s="231"/>
      <c r="J643" s="39"/>
      <c r="K643" s="39"/>
      <c r="L643" s="43"/>
      <c r="M643" s="232"/>
      <c r="N643" s="233"/>
      <c r="O643" s="83"/>
      <c r="P643" s="83"/>
      <c r="Q643" s="83"/>
      <c r="R643" s="83"/>
      <c r="S643" s="83"/>
      <c r="T643" s="84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T643" s="16" t="s">
        <v>181</v>
      </c>
      <c r="AU643" s="16" t="s">
        <v>85</v>
      </c>
    </row>
    <row r="644" s="2" customFormat="1" ht="24.15" customHeight="1">
      <c r="A644" s="37"/>
      <c r="B644" s="38"/>
      <c r="C644" s="211" t="s">
        <v>1537</v>
      </c>
      <c r="D644" s="211" t="s">
        <v>129</v>
      </c>
      <c r="E644" s="212" t="s">
        <v>1538</v>
      </c>
      <c r="F644" s="213" t="s">
        <v>1539</v>
      </c>
      <c r="G644" s="214" t="s">
        <v>177</v>
      </c>
      <c r="H644" s="215">
        <v>1.05</v>
      </c>
      <c r="I644" s="216"/>
      <c r="J644" s="217">
        <f>ROUND(I644*H644,2)</f>
        <v>0</v>
      </c>
      <c r="K644" s="213" t="s">
        <v>178</v>
      </c>
      <c r="L644" s="43"/>
      <c r="M644" s="225" t="s">
        <v>20</v>
      </c>
      <c r="N644" s="226" t="s">
        <v>46</v>
      </c>
      <c r="O644" s="83"/>
      <c r="P644" s="227">
        <f>O644*H644</f>
        <v>0</v>
      </c>
      <c r="Q644" s="227">
        <v>0.00142</v>
      </c>
      <c r="R644" s="227">
        <f>Q644*H644</f>
        <v>0.0014910000000000001</v>
      </c>
      <c r="S644" s="227">
        <v>0</v>
      </c>
      <c r="T644" s="228">
        <f>S644*H644</f>
        <v>0</v>
      </c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R644" s="223" t="s">
        <v>133</v>
      </c>
      <c r="AT644" s="223" t="s">
        <v>129</v>
      </c>
      <c r="AU644" s="223" t="s">
        <v>85</v>
      </c>
      <c r="AY644" s="16" t="s">
        <v>126</v>
      </c>
      <c r="BE644" s="224">
        <f>IF(N644="základní",J644,0)</f>
        <v>0</v>
      </c>
      <c r="BF644" s="224">
        <f>IF(N644="snížená",J644,0)</f>
        <v>0</v>
      </c>
      <c r="BG644" s="224">
        <f>IF(N644="zákl. přenesená",J644,0)</f>
        <v>0</v>
      </c>
      <c r="BH644" s="224">
        <f>IF(N644="sníž. přenesená",J644,0)</f>
        <v>0</v>
      </c>
      <c r="BI644" s="224">
        <f>IF(N644="nulová",J644,0)</f>
        <v>0</v>
      </c>
      <c r="BJ644" s="16" t="s">
        <v>83</v>
      </c>
      <c r="BK644" s="224">
        <f>ROUND(I644*H644,2)</f>
        <v>0</v>
      </c>
      <c r="BL644" s="16" t="s">
        <v>133</v>
      </c>
      <c r="BM644" s="223" t="s">
        <v>1540</v>
      </c>
    </row>
    <row r="645" s="2" customFormat="1">
      <c r="A645" s="37"/>
      <c r="B645" s="38"/>
      <c r="C645" s="39"/>
      <c r="D645" s="229" t="s">
        <v>181</v>
      </c>
      <c r="E645" s="39"/>
      <c r="F645" s="230" t="s">
        <v>1541</v>
      </c>
      <c r="G645" s="39"/>
      <c r="H645" s="39"/>
      <c r="I645" s="231"/>
      <c r="J645" s="39"/>
      <c r="K645" s="39"/>
      <c r="L645" s="43"/>
      <c r="M645" s="232"/>
      <c r="N645" s="233"/>
      <c r="O645" s="83"/>
      <c r="P645" s="83"/>
      <c r="Q645" s="83"/>
      <c r="R645" s="83"/>
      <c r="S645" s="83"/>
      <c r="T645" s="84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T645" s="16" t="s">
        <v>181</v>
      </c>
      <c r="AU645" s="16" t="s">
        <v>85</v>
      </c>
    </row>
    <row r="646" s="2" customFormat="1" ht="24.15" customHeight="1">
      <c r="A646" s="37"/>
      <c r="B646" s="38"/>
      <c r="C646" s="234" t="s">
        <v>1542</v>
      </c>
      <c r="D646" s="234" t="s">
        <v>244</v>
      </c>
      <c r="E646" s="235" t="s">
        <v>1543</v>
      </c>
      <c r="F646" s="236" t="s">
        <v>1544</v>
      </c>
      <c r="G646" s="237" t="s">
        <v>327</v>
      </c>
      <c r="H646" s="238">
        <v>6</v>
      </c>
      <c r="I646" s="239"/>
      <c r="J646" s="240">
        <f>ROUND(I646*H646,2)</f>
        <v>0</v>
      </c>
      <c r="K646" s="236" t="s">
        <v>178</v>
      </c>
      <c r="L646" s="241"/>
      <c r="M646" s="242" t="s">
        <v>20</v>
      </c>
      <c r="N646" s="243" t="s">
        <v>46</v>
      </c>
      <c r="O646" s="83"/>
      <c r="P646" s="227">
        <f>O646*H646</f>
        <v>0</v>
      </c>
      <c r="Q646" s="227">
        <v>0.0074999999999999997</v>
      </c>
      <c r="R646" s="227">
        <f>Q646*H646</f>
        <v>0.044999999999999998</v>
      </c>
      <c r="S646" s="227">
        <v>0</v>
      </c>
      <c r="T646" s="228">
        <f>S646*H646</f>
        <v>0</v>
      </c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R646" s="223" t="s">
        <v>335</v>
      </c>
      <c r="AT646" s="223" t="s">
        <v>244</v>
      </c>
      <c r="AU646" s="223" t="s">
        <v>85</v>
      </c>
      <c r="AY646" s="16" t="s">
        <v>126</v>
      </c>
      <c r="BE646" s="224">
        <f>IF(N646="základní",J646,0)</f>
        <v>0</v>
      </c>
      <c r="BF646" s="224">
        <f>IF(N646="snížená",J646,0)</f>
        <v>0</v>
      </c>
      <c r="BG646" s="224">
        <f>IF(N646="zákl. přenesená",J646,0)</f>
        <v>0</v>
      </c>
      <c r="BH646" s="224">
        <f>IF(N646="sníž. přenesená",J646,0)</f>
        <v>0</v>
      </c>
      <c r="BI646" s="224">
        <f>IF(N646="nulová",J646,0)</f>
        <v>0</v>
      </c>
      <c r="BJ646" s="16" t="s">
        <v>83</v>
      </c>
      <c r="BK646" s="224">
        <f>ROUND(I646*H646,2)</f>
        <v>0</v>
      </c>
      <c r="BL646" s="16" t="s">
        <v>133</v>
      </c>
      <c r="BM646" s="223" t="s">
        <v>1545</v>
      </c>
    </row>
    <row r="647" s="2" customFormat="1" ht="33" customHeight="1">
      <c r="A647" s="37"/>
      <c r="B647" s="38"/>
      <c r="C647" s="211" t="s">
        <v>1546</v>
      </c>
      <c r="D647" s="211" t="s">
        <v>129</v>
      </c>
      <c r="E647" s="212" t="s">
        <v>1547</v>
      </c>
      <c r="F647" s="213" t="s">
        <v>1548</v>
      </c>
      <c r="G647" s="214" t="s">
        <v>190</v>
      </c>
      <c r="H647" s="215">
        <v>23.800000000000001</v>
      </c>
      <c r="I647" s="216"/>
      <c r="J647" s="217">
        <f>ROUND(I647*H647,2)</f>
        <v>0</v>
      </c>
      <c r="K647" s="213" t="s">
        <v>178</v>
      </c>
      <c r="L647" s="43"/>
      <c r="M647" s="225" t="s">
        <v>20</v>
      </c>
      <c r="N647" s="226" t="s">
        <v>46</v>
      </c>
      <c r="O647" s="83"/>
      <c r="P647" s="227">
        <f>O647*H647</f>
        <v>0</v>
      </c>
      <c r="Q647" s="227">
        <v>0.00020000000000000001</v>
      </c>
      <c r="R647" s="227">
        <f>Q647*H647</f>
        <v>0.0047600000000000003</v>
      </c>
      <c r="S647" s="227">
        <v>0</v>
      </c>
      <c r="T647" s="228">
        <f>S647*H647</f>
        <v>0</v>
      </c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R647" s="223" t="s">
        <v>133</v>
      </c>
      <c r="AT647" s="223" t="s">
        <v>129</v>
      </c>
      <c r="AU647" s="223" t="s">
        <v>85</v>
      </c>
      <c r="AY647" s="16" t="s">
        <v>126</v>
      </c>
      <c r="BE647" s="224">
        <f>IF(N647="základní",J647,0)</f>
        <v>0</v>
      </c>
      <c r="BF647" s="224">
        <f>IF(N647="snížená",J647,0)</f>
        <v>0</v>
      </c>
      <c r="BG647" s="224">
        <f>IF(N647="zákl. přenesená",J647,0)</f>
        <v>0</v>
      </c>
      <c r="BH647" s="224">
        <f>IF(N647="sníž. přenesená",J647,0)</f>
        <v>0</v>
      </c>
      <c r="BI647" s="224">
        <f>IF(N647="nulová",J647,0)</f>
        <v>0</v>
      </c>
      <c r="BJ647" s="16" t="s">
        <v>83</v>
      </c>
      <c r="BK647" s="224">
        <f>ROUND(I647*H647,2)</f>
        <v>0</v>
      </c>
      <c r="BL647" s="16" t="s">
        <v>133</v>
      </c>
      <c r="BM647" s="223" t="s">
        <v>1549</v>
      </c>
    </row>
    <row r="648" s="2" customFormat="1">
      <c r="A648" s="37"/>
      <c r="B648" s="38"/>
      <c r="C648" s="39"/>
      <c r="D648" s="229" t="s">
        <v>181</v>
      </c>
      <c r="E648" s="39"/>
      <c r="F648" s="230" t="s">
        <v>1550</v>
      </c>
      <c r="G648" s="39"/>
      <c r="H648" s="39"/>
      <c r="I648" s="231"/>
      <c r="J648" s="39"/>
      <c r="K648" s="39"/>
      <c r="L648" s="43"/>
      <c r="M648" s="232"/>
      <c r="N648" s="233"/>
      <c r="O648" s="83"/>
      <c r="P648" s="83"/>
      <c r="Q648" s="83"/>
      <c r="R648" s="83"/>
      <c r="S648" s="83"/>
      <c r="T648" s="84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T648" s="16" t="s">
        <v>181</v>
      </c>
      <c r="AU648" s="16" t="s">
        <v>85</v>
      </c>
    </row>
    <row r="649" s="2" customFormat="1" ht="16.5" customHeight="1">
      <c r="A649" s="37"/>
      <c r="B649" s="38"/>
      <c r="C649" s="234" t="s">
        <v>1551</v>
      </c>
      <c r="D649" s="234" t="s">
        <v>244</v>
      </c>
      <c r="E649" s="235" t="s">
        <v>1552</v>
      </c>
      <c r="F649" s="236" t="s">
        <v>1553</v>
      </c>
      <c r="G649" s="237" t="s">
        <v>190</v>
      </c>
      <c r="H649" s="238">
        <v>27.370000000000001</v>
      </c>
      <c r="I649" s="239"/>
      <c r="J649" s="240">
        <f>ROUND(I649*H649,2)</f>
        <v>0</v>
      </c>
      <c r="K649" s="236" t="s">
        <v>178</v>
      </c>
      <c r="L649" s="241"/>
      <c r="M649" s="242" t="s">
        <v>20</v>
      </c>
      <c r="N649" s="243" t="s">
        <v>46</v>
      </c>
      <c r="O649" s="83"/>
      <c r="P649" s="227">
        <f>O649*H649</f>
        <v>0</v>
      </c>
      <c r="Q649" s="227">
        <v>0.00032000000000000003</v>
      </c>
      <c r="R649" s="227">
        <f>Q649*H649</f>
        <v>0.0087584000000000013</v>
      </c>
      <c r="S649" s="227">
        <v>0</v>
      </c>
      <c r="T649" s="228">
        <f>S649*H649</f>
        <v>0</v>
      </c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R649" s="223" t="s">
        <v>335</v>
      </c>
      <c r="AT649" s="223" t="s">
        <v>244</v>
      </c>
      <c r="AU649" s="223" t="s">
        <v>85</v>
      </c>
      <c r="AY649" s="16" t="s">
        <v>126</v>
      </c>
      <c r="BE649" s="224">
        <f>IF(N649="základní",J649,0)</f>
        <v>0</v>
      </c>
      <c r="BF649" s="224">
        <f>IF(N649="snížená",J649,0)</f>
        <v>0</v>
      </c>
      <c r="BG649" s="224">
        <f>IF(N649="zákl. přenesená",J649,0)</f>
        <v>0</v>
      </c>
      <c r="BH649" s="224">
        <f>IF(N649="sníž. přenesená",J649,0)</f>
        <v>0</v>
      </c>
      <c r="BI649" s="224">
        <f>IF(N649="nulová",J649,0)</f>
        <v>0</v>
      </c>
      <c r="BJ649" s="16" t="s">
        <v>83</v>
      </c>
      <c r="BK649" s="224">
        <f>ROUND(I649*H649,2)</f>
        <v>0</v>
      </c>
      <c r="BL649" s="16" t="s">
        <v>133</v>
      </c>
      <c r="BM649" s="223" t="s">
        <v>1554</v>
      </c>
    </row>
    <row r="650" s="2" customFormat="1" ht="24.15" customHeight="1">
      <c r="A650" s="37"/>
      <c r="B650" s="38"/>
      <c r="C650" s="211" t="s">
        <v>1555</v>
      </c>
      <c r="D650" s="211" t="s">
        <v>129</v>
      </c>
      <c r="E650" s="212" t="s">
        <v>1556</v>
      </c>
      <c r="F650" s="213" t="s">
        <v>1557</v>
      </c>
      <c r="G650" s="214" t="s">
        <v>190</v>
      </c>
      <c r="H650" s="215">
        <v>21.300000000000001</v>
      </c>
      <c r="I650" s="216"/>
      <c r="J650" s="217">
        <f>ROUND(I650*H650,2)</f>
        <v>0</v>
      </c>
      <c r="K650" s="213" t="s">
        <v>178</v>
      </c>
      <c r="L650" s="43"/>
      <c r="M650" s="225" t="s">
        <v>20</v>
      </c>
      <c r="N650" s="226" t="s">
        <v>46</v>
      </c>
      <c r="O650" s="83"/>
      <c r="P650" s="227">
        <f>O650*H650</f>
        <v>0</v>
      </c>
      <c r="Q650" s="227">
        <v>9.0000000000000006E-05</v>
      </c>
      <c r="R650" s="227">
        <f>Q650*H650</f>
        <v>0.0019170000000000001</v>
      </c>
      <c r="S650" s="227">
        <v>0</v>
      </c>
      <c r="T650" s="228">
        <f>S650*H650</f>
        <v>0</v>
      </c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R650" s="223" t="s">
        <v>133</v>
      </c>
      <c r="AT650" s="223" t="s">
        <v>129</v>
      </c>
      <c r="AU650" s="223" t="s">
        <v>85</v>
      </c>
      <c r="AY650" s="16" t="s">
        <v>126</v>
      </c>
      <c r="BE650" s="224">
        <f>IF(N650="základní",J650,0)</f>
        <v>0</v>
      </c>
      <c r="BF650" s="224">
        <f>IF(N650="snížená",J650,0)</f>
        <v>0</v>
      </c>
      <c r="BG650" s="224">
        <f>IF(N650="zákl. přenesená",J650,0)</f>
        <v>0</v>
      </c>
      <c r="BH650" s="224">
        <f>IF(N650="sníž. přenesená",J650,0)</f>
        <v>0</v>
      </c>
      <c r="BI650" s="224">
        <f>IF(N650="nulová",J650,0)</f>
        <v>0</v>
      </c>
      <c r="BJ650" s="16" t="s">
        <v>83</v>
      </c>
      <c r="BK650" s="224">
        <f>ROUND(I650*H650,2)</f>
        <v>0</v>
      </c>
      <c r="BL650" s="16" t="s">
        <v>133</v>
      </c>
      <c r="BM650" s="223" t="s">
        <v>1558</v>
      </c>
    </row>
    <row r="651" s="2" customFormat="1">
      <c r="A651" s="37"/>
      <c r="B651" s="38"/>
      <c r="C651" s="39"/>
      <c r="D651" s="229" t="s">
        <v>181</v>
      </c>
      <c r="E651" s="39"/>
      <c r="F651" s="230" t="s">
        <v>1559</v>
      </c>
      <c r="G651" s="39"/>
      <c r="H651" s="39"/>
      <c r="I651" s="231"/>
      <c r="J651" s="39"/>
      <c r="K651" s="39"/>
      <c r="L651" s="43"/>
      <c r="M651" s="232"/>
      <c r="N651" s="233"/>
      <c r="O651" s="83"/>
      <c r="P651" s="83"/>
      <c r="Q651" s="83"/>
      <c r="R651" s="83"/>
      <c r="S651" s="83"/>
      <c r="T651" s="84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T651" s="16" t="s">
        <v>181</v>
      </c>
      <c r="AU651" s="16" t="s">
        <v>85</v>
      </c>
    </row>
    <row r="652" s="2" customFormat="1" ht="24.15" customHeight="1">
      <c r="A652" s="37"/>
      <c r="B652" s="38"/>
      <c r="C652" s="211" t="s">
        <v>1560</v>
      </c>
      <c r="D652" s="211" t="s">
        <v>129</v>
      </c>
      <c r="E652" s="212" t="s">
        <v>1561</v>
      </c>
      <c r="F652" s="213" t="s">
        <v>1562</v>
      </c>
      <c r="G652" s="214" t="s">
        <v>190</v>
      </c>
      <c r="H652" s="215">
        <v>45.951000000000001</v>
      </c>
      <c r="I652" s="216"/>
      <c r="J652" s="217">
        <f>ROUND(I652*H652,2)</f>
        <v>0</v>
      </c>
      <c r="K652" s="213" t="s">
        <v>178</v>
      </c>
      <c r="L652" s="43"/>
      <c r="M652" s="225" t="s">
        <v>20</v>
      </c>
      <c r="N652" s="226" t="s">
        <v>46</v>
      </c>
      <c r="O652" s="83"/>
      <c r="P652" s="227">
        <f>O652*H652</f>
        <v>0</v>
      </c>
      <c r="Q652" s="227">
        <v>5.0000000000000002E-05</v>
      </c>
      <c r="R652" s="227">
        <f>Q652*H652</f>
        <v>0.0022975500000000002</v>
      </c>
      <c r="S652" s="227">
        <v>0</v>
      </c>
      <c r="T652" s="228">
        <f>S652*H652</f>
        <v>0</v>
      </c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R652" s="223" t="s">
        <v>133</v>
      </c>
      <c r="AT652" s="223" t="s">
        <v>129</v>
      </c>
      <c r="AU652" s="223" t="s">
        <v>85</v>
      </c>
      <c r="AY652" s="16" t="s">
        <v>126</v>
      </c>
      <c r="BE652" s="224">
        <f>IF(N652="základní",J652,0)</f>
        <v>0</v>
      </c>
      <c r="BF652" s="224">
        <f>IF(N652="snížená",J652,0)</f>
        <v>0</v>
      </c>
      <c r="BG652" s="224">
        <f>IF(N652="zákl. přenesená",J652,0)</f>
        <v>0</v>
      </c>
      <c r="BH652" s="224">
        <f>IF(N652="sníž. přenesená",J652,0)</f>
        <v>0</v>
      </c>
      <c r="BI652" s="224">
        <f>IF(N652="nulová",J652,0)</f>
        <v>0</v>
      </c>
      <c r="BJ652" s="16" t="s">
        <v>83</v>
      </c>
      <c r="BK652" s="224">
        <f>ROUND(I652*H652,2)</f>
        <v>0</v>
      </c>
      <c r="BL652" s="16" t="s">
        <v>133</v>
      </c>
      <c r="BM652" s="223" t="s">
        <v>1563</v>
      </c>
    </row>
    <row r="653" s="2" customFormat="1">
      <c r="A653" s="37"/>
      <c r="B653" s="38"/>
      <c r="C653" s="39"/>
      <c r="D653" s="229" t="s">
        <v>181</v>
      </c>
      <c r="E653" s="39"/>
      <c r="F653" s="230" t="s">
        <v>1564</v>
      </c>
      <c r="G653" s="39"/>
      <c r="H653" s="39"/>
      <c r="I653" s="231"/>
      <c r="J653" s="39"/>
      <c r="K653" s="39"/>
      <c r="L653" s="43"/>
      <c r="M653" s="232"/>
      <c r="N653" s="233"/>
      <c r="O653" s="83"/>
      <c r="P653" s="83"/>
      <c r="Q653" s="83"/>
      <c r="R653" s="83"/>
      <c r="S653" s="83"/>
      <c r="T653" s="84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T653" s="16" t="s">
        <v>181</v>
      </c>
      <c r="AU653" s="16" t="s">
        <v>85</v>
      </c>
    </row>
    <row r="654" s="2" customFormat="1" ht="24.15" customHeight="1">
      <c r="A654" s="37"/>
      <c r="B654" s="38"/>
      <c r="C654" s="211" t="s">
        <v>1565</v>
      </c>
      <c r="D654" s="211" t="s">
        <v>129</v>
      </c>
      <c r="E654" s="212" t="s">
        <v>1566</v>
      </c>
      <c r="F654" s="213" t="s">
        <v>1567</v>
      </c>
      <c r="G654" s="214" t="s">
        <v>327</v>
      </c>
      <c r="H654" s="215">
        <v>16</v>
      </c>
      <c r="I654" s="216"/>
      <c r="J654" s="217">
        <f>ROUND(I654*H654,2)</f>
        <v>0</v>
      </c>
      <c r="K654" s="213" t="s">
        <v>178</v>
      </c>
      <c r="L654" s="43"/>
      <c r="M654" s="225" t="s">
        <v>20</v>
      </c>
      <c r="N654" s="226" t="s">
        <v>46</v>
      </c>
      <c r="O654" s="83"/>
      <c r="P654" s="227">
        <f>O654*H654</f>
        <v>0</v>
      </c>
      <c r="Q654" s="227">
        <v>0</v>
      </c>
      <c r="R654" s="227">
        <f>Q654*H654</f>
        <v>0</v>
      </c>
      <c r="S654" s="227">
        <v>0</v>
      </c>
      <c r="T654" s="228">
        <f>S654*H654</f>
        <v>0</v>
      </c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R654" s="223" t="s">
        <v>133</v>
      </c>
      <c r="AT654" s="223" t="s">
        <v>129</v>
      </c>
      <c r="AU654" s="223" t="s">
        <v>85</v>
      </c>
      <c r="AY654" s="16" t="s">
        <v>126</v>
      </c>
      <c r="BE654" s="224">
        <f>IF(N654="základní",J654,0)</f>
        <v>0</v>
      </c>
      <c r="BF654" s="224">
        <f>IF(N654="snížená",J654,0)</f>
        <v>0</v>
      </c>
      <c r="BG654" s="224">
        <f>IF(N654="zákl. přenesená",J654,0)</f>
        <v>0</v>
      </c>
      <c r="BH654" s="224">
        <f>IF(N654="sníž. přenesená",J654,0)</f>
        <v>0</v>
      </c>
      <c r="BI654" s="224">
        <f>IF(N654="nulová",J654,0)</f>
        <v>0</v>
      </c>
      <c r="BJ654" s="16" t="s">
        <v>83</v>
      </c>
      <c r="BK654" s="224">
        <f>ROUND(I654*H654,2)</f>
        <v>0</v>
      </c>
      <c r="BL654" s="16" t="s">
        <v>133</v>
      </c>
      <c r="BM654" s="223" t="s">
        <v>1568</v>
      </c>
    </row>
    <row r="655" s="2" customFormat="1">
      <c r="A655" s="37"/>
      <c r="B655" s="38"/>
      <c r="C655" s="39"/>
      <c r="D655" s="229" t="s">
        <v>181</v>
      </c>
      <c r="E655" s="39"/>
      <c r="F655" s="230" t="s">
        <v>1569</v>
      </c>
      <c r="G655" s="39"/>
      <c r="H655" s="39"/>
      <c r="I655" s="231"/>
      <c r="J655" s="39"/>
      <c r="K655" s="39"/>
      <c r="L655" s="43"/>
      <c r="M655" s="232"/>
      <c r="N655" s="233"/>
      <c r="O655" s="83"/>
      <c r="P655" s="83"/>
      <c r="Q655" s="83"/>
      <c r="R655" s="83"/>
      <c r="S655" s="83"/>
      <c r="T655" s="84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T655" s="16" t="s">
        <v>181</v>
      </c>
      <c r="AU655" s="16" t="s">
        <v>85</v>
      </c>
    </row>
    <row r="656" s="2" customFormat="1" ht="24.15" customHeight="1">
      <c r="A656" s="37"/>
      <c r="B656" s="38"/>
      <c r="C656" s="211" t="s">
        <v>1570</v>
      </c>
      <c r="D656" s="211" t="s">
        <v>129</v>
      </c>
      <c r="E656" s="212" t="s">
        <v>1571</v>
      </c>
      <c r="F656" s="213" t="s">
        <v>1572</v>
      </c>
      <c r="G656" s="214" t="s">
        <v>327</v>
      </c>
      <c r="H656" s="215">
        <v>4</v>
      </c>
      <c r="I656" s="216"/>
      <c r="J656" s="217">
        <f>ROUND(I656*H656,2)</f>
        <v>0</v>
      </c>
      <c r="K656" s="213" t="s">
        <v>178</v>
      </c>
      <c r="L656" s="43"/>
      <c r="M656" s="225" t="s">
        <v>20</v>
      </c>
      <c r="N656" s="226" t="s">
        <v>46</v>
      </c>
      <c r="O656" s="83"/>
      <c r="P656" s="227">
        <f>O656*H656</f>
        <v>0</v>
      </c>
      <c r="Q656" s="227">
        <v>0</v>
      </c>
      <c r="R656" s="227">
        <f>Q656*H656</f>
        <v>0</v>
      </c>
      <c r="S656" s="227">
        <v>0</v>
      </c>
      <c r="T656" s="228">
        <f>S656*H656</f>
        <v>0</v>
      </c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R656" s="223" t="s">
        <v>133</v>
      </c>
      <c r="AT656" s="223" t="s">
        <v>129</v>
      </c>
      <c r="AU656" s="223" t="s">
        <v>85</v>
      </c>
      <c r="AY656" s="16" t="s">
        <v>126</v>
      </c>
      <c r="BE656" s="224">
        <f>IF(N656="základní",J656,0)</f>
        <v>0</v>
      </c>
      <c r="BF656" s="224">
        <f>IF(N656="snížená",J656,0)</f>
        <v>0</v>
      </c>
      <c r="BG656" s="224">
        <f>IF(N656="zákl. přenesená",J656,0)</f>
        <v>0</v>
      </c>
      <c r="BH656" s="224">
        <f>IF(N656="sníž. přenesená",J656,0)</f>
        <v>0</v>
      </c>
      <c r="BI656" s="224">
        <f>IF(N656="nulová",J656,0)</f>
        <v>0</v>
      </c>
      <c r="BJ656" s="16" t="s">
        <v>83</v>
      </c>
      <c r="BK656" s="224">
        <f>ROUND(I656*H656,2)</f>
        <v>0</v>
      </c>
      <c r="BL656" s="16" t="s">
        <v>133</v>
      </c>
      <c r="BM656" s="223" t="s">
        <v>1573</v>
      </c>
    </row>
    <row r="657" s="2" customFormat="1">
      <c r="A657" s="37"/>
      <c r="B657" s="38"/>
      <c r="C657" s="39"/>
      <c r="D657" s="229" t="s">
        <v>181</v>
      </c>
      <c r="E657" s="39"/>
      <c r="F657" s="230" t="s">
        <v>1574</v>
      </c>
      <c r="G657" s="39"/>
      <c r="H657" s="39"/>
      <c r="I657" s="231"/>
      <c r="J657" s="39"/>
      <c r="K657" s="39"/>
      <c r="L657" s="43"/>
      <c r="M657" s="232"/>
      <c r="N657" s="233"/>
      <c r="O657" s="83"/>
      <c r="P657" s="83"/>
      <c r="Q657" s="83"/>
      <c r="R657" s="83"/>
      <c r="S657" s="83"/>
      <c r="T657" s="84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T657" s="16" t="s">
        <v>181</v>
      </c>
      <c r="AU657" s="16" t="s">
        <v>85</v>
      </c>
    </row>
    <row r="658" s="2" customFormat="1" ht="24.15" customHeight="1">
      <c r="A658" s="37"/>
      <c r="B658" s="38"/>
      <c r="C658" s="211" t="s">
        <v>1575</v>
      </c>
      <c r="D658" s="211" t="s">
        <v>129</v>
      </c>
      <c r="E658" s="212" t="s">
        <v>1576</v>
      </c>
      <c r="F658" s="213" t="s">
        <v>1577</v>
      </c>
      <c r="G658" s="214" t="s">
        <v>177</v>
      </c>
      <c r="H658" s="215">
        <v>45.951000000000001</v>
      </c>
      <c r="I658" s="216"/>
      <c r="J658" s="217">
        <f>ROUND(I658*H658,2)</f>
        <v>0</v>
      </c>
      <c r="K658" s="213" t="s">
        <v>178</v>
      </c>
      <c r="L658" s="43"/>
      <c r="M658" s="225" t="s">
        <v>20</v>
      </c>
      <c r="N658" s="226" t="s">
        <v>46</v>
      </c>
      <c r="O658" s="83"/>
      <c r="P658" s="227">
        <f>O658*H658</f>
        <v>0</v>
      </c>
      <c r="Q658" s="227">
        <v>5.0000000000000002E-05</v>
      </c>
      <c r="R658" s="227">
        <f>Q658*H658</f>
        <v>0.0022975500000000002</v>
      </c>
      <c r="S658" s="227">
        <v>0</v>
      </c>
      <c r="T658" s="228">
        <f>S658*H658</f>
        <v>0</v>
      </c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R658" s="223" t="s">
        <v>133</v>
      </c>
      <c r="AT658" s="223" t="s">
        <v>129</v>
      </c>
      <c r="AU658" s="223" t="s">
        <v>85</v>
      </c>
      <c r="AY658" s="16" t="s">
        <v>126</v>
      </c>
      <c r="BE658" s="224">
        <f>IF(N658="základní",J658,0)</f>
        <v>0</v>
      </c>
      <c r="BF658" s="224">
        <f>IF(N658="snížená",J658,0)</f>
        <v>0</v>
      </c>
      <c r="BG658" s="224">
        <f>IF(N658="zákl. přenesená",J658,0)</f>
        <v>0</v>
      </c>
      <c r="BH658" s="224">
        <f>IF(N658="sníž. přenesená",J658,0)</f>
        <v>0</v>
      </c>
      <c r="BI658" s="224">
        <f>IF(N658="nulová",J658,0)</f>
        <v>0</v>
      </c>
      <c r="BJ658" s="16" t="s">
        <v>83</v>
      </c>
      <c r="BK658" s="224">
        <f>ROUND(I658*H658,2)</f>
        <v>0</v>
      </c>
      <c r="BL658" s="16" t="s">
        <v>133</v>
      </c>
      <c r="BM658" s="223" t="s">
        <v>1578</v>
      </c>
    </row>
    <row r="659" s="2" customFormat="1">
      <c r="A659" s="37"/>
      <c r="B659" s="38"/>
      <c r="C659" s="39"/>
      <c r="D659" s="229" t="s">
        <v>181</v>
      </c>
      <c r="E659" s="39"/>
      <c r="F659" s="230" t="s">
        <v>1579</v>
      </c>
      <c r="G659" s="39"/>
      <c r="H659" s="39"/>
      <c r="I659" s="231"/>
      <c r="J659" s="39"/>
      <c r="K659" s="39"/>
      <c r="L659" s="43"/>
      <c r="M659" s="232"/>
      <c r="N659" s="233"/>
      <c r="O659" s="83"/>
      <c r="P659" s="83"/>
      <c r="Q659" s="83"/>
      <c r="R659" s="83"/>
      <c r="S659" s="83"/>
      <c r="T659" s="84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T659" s="16" t="s">
        <v>181</v>
      </c>
      <c r="AU659" s="16" t="s">
        <v>85</v>
      </c>
    </row>
    <row r="660" s="2" customFormat="1" ht="49.05" customHeight="1">
      <c r="A660" s="37"/>
      <c r="B660" s="38"/>
      <c r="C660" s="211" t="s">
        <v>1580</v>
      </c>
      <c r="D660" s="211" t="s">
        <v>129</v>
      </c>
      <c r="E660" s="212" t="s">
        <v>1581</v>
      </c>
      <c r="F660" s="213" t="s">
        <v>1582</v>
      </c>
      <c r="G660" s="214" t="s">
        <v>226</v>
      </c>
      <c r="H660" s="215">
        <v>1.7509999999999999</v>
      </c>
      <c r="I660" s="216"/>
      <c r="J660" s="217">
        <f>ROUND(I660*H660,2)</f>
        <v>0</v>
      </c>
      <c r="K660" s="213" t="s">
        <v>178</v>
      </c>
      <c r="L660" s="43"/>
      <c r="M660" s="225" t="s">
        <v>20</v>
      </c>
      <c r="N660" s="226" t="s">
        <v>46</v>
      </c>
      <c r="O660" s="83"/>
      <c r="P660" s="227">
        <f>O660*H660</f>
        <v>0</v>
      </c>
      <c r="Q660" s="227">
        <v>0</v>
      </c>
      <c r="R660" s="227">
        <f>Q660*H660</f>
        <v>0</v>
      </c>
      <c r="S660" s="227">
        <v>0</v>
      </c>
      <c r="T660" s="228">
        <f>S660*H660</f>
        <v>0</v>
      </c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R660" s="223" t="s">
        <v>133</v>
      </c>
      <c r="AT660" s="223" t="s">
        <v>129</v>
      </c>
      <c r="AU660" s="223" t="s">
        <v>85</v>
      </c>
      <c r="AY660" s="16" t="s">
        <v>126</v>
      </c>
      <c r="BE660" s="224">
        <f>IF(N660="základní",J660,0)</f>
        <v>0</v>
      </c>
      <c r="BF660" s="224">
        <f>IF(N660="snížená",J660,0)</f>
        <v>0</v>
      </c>
      <c r="BG660" s="224">
        <f>IF(N660="zákl. přenesená",J660,0)</f>
        <v>0</v>
      </c>
      <c r="BH660" s="224">
        <f>IF(N660="sníž. přenesená",J660,0)</f>
        <v>0</v>
      </c>
      <c r="BI660" s="224">
        <f>IF(N660="nulová",J660,0)</f>
        <v>0</v>
      </c>
      <c r="BJ660" s="16" t="s">
        <v>83</v>
      </c>
      <c r="BK660" s="224">
        <f>ROUND(I660*H660,2)</f>
        <v>0</v>
      </c>
      <c r="BL660" s="16" t="s">
        <v>133</v>
      </c>
      <c r="BM660" s="223" t="s">
        <v>1583</v>
      </c>
    </row>
    <row r="661" s="2" customFormat="1">
      <c r="A661" s="37"/>
      <c r="B661" s="38"/>
      <c r="C661" s="39"/>
      <c r="D661" s="229" t="s">
        <v>181</v>
      </c>
      <c r="E661" s="39"/>
      <c r="F661" s="230" t="s">
        <v>1584</v>
      </c>
      <c r="G661" s="39"/>
      <c r="H661" s="39"/>
      <c r="I661" s="231"/>
      <c r="J661" s="39"/>
      <c r="K661" s="39"/>
      <c r="L661" s="43"/>
      <c r="M661" s="232"/>
      <c r="N661" s="233"/>
      <c r="O661" s="83"/>
      <c r="P661" s="83"/>
      <c r="Q661" s="83"/>
      <c r="R661" s="83"/>
      <c r="S661" s="83"/>
      <c r="T661" s="84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T661" s="16" t="s">
        <v>181</v>
      </c>
      <c r="AU661" s="16" t="s">
        <v>85</v>
      </c>
    </row>
    <row r="662" s="12" customFormat="1" ht="22.8" customHeight="1">
      <c r="A662" s="12"/>
      <c r="B662" s="195"/>
      <c r="C662" s="196"/>
      <c r="D662" s="197" t="s">
        <v>74</v>
      </c>
      <c r="E662" s="209" t="s">
        <v>1585</v>
      </c>
      <c r="F662" s="209" t="s">
        <v>1586</v>
      </c>
      <c r="G662" s="196"/>
      <c r="H662" s="196"/>
      <c r="I662" s="199"/>
      <c r="J662" s="210">
        <f>BK662</f>
        <v>0</v>
      </c>
      <c r="K662" s="196"/>
      <c r="L662" s="201"/>
      <c r="M662" s="202"/>
      <c r="N662" s="203"/>
      <c r="O662" s="203"/>
      <c r="P662" s="204">
        <f>SUM(P663:P668)</f>
        <v>0</v>
      </c>
      <c r="Q662" s="203"/>
      <c r="R662" s="204">
        <f>SUM(R663:R668)</f>
        <v>0.000231</v>
      </c>
      <c r="S662" s="203"/>
      <c r="T662" s="205">
        <f>SUM(T663:T668)</f>
        <v>0</v>
      </c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R662" s="206" t="s">
        <v>85</v>
      </c>
      <c r="AT662" s="207" t="s">
        <v>74</v>
      </c>
      <c r="AU662" s="207" t="s">
        <v>83</v>
      </c>
      <c r="AY662" s="206" t="s">
        <v>126</v>
      </c>
      <c r="BK662" s="208">
        <f>SUM(BK663:BK668)</f>
        <v>0</v>
      </c>
    </row>
    <row r="663" s="2" customFormat="1" ht="37.8" customHeight="1">
      <c r="A663" s="37"/>
      <c r="B663" s="38"/>
      <c r="C663" s="211" t="s">
        <v>1587</v>
      </c>
      <c r="D663" s="211" t="s">
        <v>129</v>
      </c>
      <c r="E663" s="212" t="s">
        <v>1588</v>
      </c>
      <c r="F663" s="213" t="s">
        <v>1589</v>
      </c>
      <c r="G663" s="214" t="s">
        <v>190</v>
      </c>
      <c r="H663" s="215">
        <v>3.2999999999999998</v>
      </c>
      <c r="I663" s="216"/>
      <c r="J663" s="217">
        <f>ROUND(I663*H663,2)</f>
        <v>0</v>
      </c>
      <c r="K663" s="213" t="s">
        <v>178</v>
      </c>
      <c r="L663" s="43"/>
      <c r="M663" s="225" t="s">
        <v>20</v>
      </c>
      <c r="N663" s="226" t="s">
        <v>46</v>
      </c>
      <c r="O663" s="83"/>
      <c r="P663" s="227">
        <f>O663*H663</f>
        <v>0</v>
      </c>
      <c r="Q663" s="227">
        <v>2.0000000000000002E-05</v>
      </c>
      <c r="R663" s="227">
        <f>Q663*H663</f>
        <v>6.6000000000000005E-05</v>
      </c>
      <c r="S663" s="227">
        <v>0</v>
      </c>
      <c r="T663" s="228">
        <f>S663*H663</f>
        <v>0</v>
      </c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R663" s="223" t="s">
        <v>133</v>
      </c>
      <c r="AT663" s="223" t="s">
        <v>129</v>
      </c>
      <c r="AU663" s="223" t="s">
        <v>85</v>
      </c>
      <c r="AY663" s="16" t="s">
        <v>126</v>
      </c>
      <c r="BE663" s="224">
        <f>IF(N663="základní",J663,0)</f>
        <v>0</v>
      </c>
      <c r="BF663" s="224">
        <f>IF(N663="snížená",J663,0)</f>
        <v>0</v>
      </c>
      <c r="BG663" s="224">
        <f>IF(N663="zákl. přenesená",J663,0)</f>
        <v>0</v>
      </c>
      <c r="BH663" s="224">
        <f>IF(N663="sníž. přenesená",J663,0)</f>
        <v>0</v>
      </c>
      <c r="BI663" s="224">
        <f>IF(N663="nulová",J663,0)</f>
        <v>0</v>
      </c>
      <c r="BJ663" s="16" t="s">
        <v>83</v>
      </c>
      <c r="BK663" s="224">
        <f>ROUND(I663*H663,2)</f>
        <v>0</v>
      </c>
      <c r="BL663" s="16" t="s">
        <v>133</v>
      </c>
      <c r="BM663" s="223" t="s">
        <v>1590</v>
      </c>
    </row>
    <row r="664" s="2" customFormat="1">
      <c r="A664" s="37"/>
      <c r="B664" s="38"/>
      <c r="C664" s="39"/>
      <c r="D664" s="229" t="s">
        <v>181</v>
      </c>
      <c r="E664" s="39"/>
      <c r="F664" s="230" t="s">
        <v>1591</v>
      </c>
      <c r="G664" s="39"/>
      <c r="H664" s="39"/>
      <c r="I664" s="231"/>
      <c r="J664" s="39"/>
      <c r="K664" s="39"/>
      <c r="L664" s="43"/>
      <c r="M664" s="232"/>
      <c r="N664" s="233"/>
      <c r="O664" s="83"/>
      <c r="P664" s="83"/>
      <c r="Q664" s="83"/>
      <c r="R664" s="83"/>
      <c r="S664" s="83"/>
      <c r="T664" s="84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T664" s="16" t="s">
        <v>181</v>
      </c>
      <c r="AU664" s="16" t="s">
        <v>85</v>
      </c>
    </row>
    <row r="665" s="2" customFormat="1" ht="33" customHeight="1">
      <c r="A665" s="37"/>
      <c r="B665" s="38"/>
      <c r="C665" s="211" t="s">
        <v>1592</v>
      </c>
      <c r="D665" s="211" t="s">
        <v>129</v>
      </c>
      <c r="E665" s="212" t="s">
        <v>1593</v>
      </c>
      <c r="F665" s="213" t="s">
        <v>1594</v>
      </c>
      <c r="G665" s="214" t="s">
        <v>190</v>
      </c>
      <c r="H665" s="215">
        <v>3.2999999999999998</v>
      </c>
      <c r="I665" s="216"/>
      <c r="J665" s="217">
        <f>ROUND(I665*H665,2)</f>
        <v>0</v>
      </c>
      <c r="K665" s="213" t="s">
        <v>178</v>
      </c>
      <c r="L665" s="43"/>
      <c r="M665" s="225" t="s">
        <v>20</v>
      </c>
      <c r="N665" s="226" t="s">
        <v>46</v>
      </c>
      <c r="O665" s="83"/>
      <c r="P665" s="227">
        <f>O665*H665</f>
        <v>0</v>
      </c>
      <c r="Q665" s="227">
        <v>2.0000000000000002E-05</v>
      </c>
      <c r="R665" s="227">
        <f>Q665*H665</f>
        <v>6.6000000000000005E-05</v>
      </c>
      <c r="S665" s="227">
        <v>0</v>
      </c>
      <c r="T665" s="228">
        <f>S665*H665</f>
        <v>0</v>
      </c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R665" s="223" t="s">
        <v>133</v>
      </c>
      <c r="AT665" s="223" t="s">
        <v>129</v>
      </c>
      <c r="AU665" s="223" t="s">
        <v>85</v>
      </c>
      <c r="AY665" s="16" t="s">
        <v>126</v>
      </c>
      <c r="BE665" s="224">
        <f>IF(N665="základní",J665,0)</f>
        <v>0</v>
      </c>
      <c r="BF665" s="224">
        <f>IF(N665="snížená",J665,0)</f>
        <v>0</v>
      </c>
      <c r="BG665" s="224">
        <f>IF(N665="zákl. přenesená",J665,0)</f>
        <v>0</v>
      </c>
      <c r="BH665" s="224">
        <f>IF(N665="sníž. přenesená",J665,0)</f>
        <v>0</v>
      </c>
      <c r="BI665" s="224">
        <f>IF(N665="nulová",J665,0)</f>
        <v>0</v>
      </c>
      <c r="BJ665" s="16" t="s">
        <v>83</v>
      </c>
      <c r="BK665" s="224">
        <f>ROUND(I665*H665,2)</f>
        <v>0</v>
      </c>
      <c r="BL665" s="16" t="s">
        <v>133</v>
      </c>
      <c r="BM665" s="223" t="s">
        <v>1595</v>
      </c>
    </row>
    <row r="666" s="2" customFormat="1">
      <c r="A666" s="37"/>
      <c r="B666" s="38"/>
      <c r="C666" s="39"/>
      <c r="D666" s="229" t="s">
        <v>181</v>
      </c>
      <c r="E666" s="39"/>
      <c r="F666" s="230" t="s">
        <v>1596</v>
      </c>
      <c r="G666" s="39"/>
      <c r="H666" s="39"/>
      <c r="I666" s="231"/>
      <c r="J666" s="39"/>
      <c r="K666" s="39"/>
      <c r="L666" s="43"/>
      <c r="M666" s="232"/>
      <c r="N666" s="233"/>
      <c r="O666" s="83"/>
      <c r="P666" s="83"/>
      <c r="Q666" s="83"/>
      <c r="R666" s="83"/>
      <c r="S666" s="83"/>
      <c r="T666" s="84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T666" s="16" t="s">
        <v>181</v>
      </c>
      <c r="AU666" s="16" t="s">
        <v>85</v>
      </c>
    </row>
    <row r="667" s="2" customFormat="1" ht="33" customHeight="1">
      <c r="A667" s="37"/>
      <c r="B667" s="38"/>
      <c r="C667" s="211" t="s">
        <v>1597</v>
      </c>
      <c r="D667" s="211" t="s">
        <v>129</v>
      </c>
      <c r="E667" s="212" t="s">
        <v>1598</v>
      </c>
      <c r="F667" s="213" t="s">
        <v>1599</v>
      </c>
      <c r="G667" s="214" t="s">
        <v>190</v>
      </c>
      <c r="H667" s="215">
        <v>3.2999999999999998</v>
      </c>
      <c r="I667" s="216"/>
      <c r="J667" s="217">
        <f>ROUND(I667*H667,2)</f>
        <v>0</v>
      </c>
      <c r="K667" s="213" t="s">
        <v>178</v>
      </c>
      <c r="L667" s="43"/>
      <c r="M667" s="225" t="s">
        <v>20</v>
      </c>
      <c r="N667" s="226" t="s">
        <v>46</v>
      </c>
      <c r="O667" s="83"/>
      <c r="P667" s="227">
        <f>O667*H667</f>
        <v>0</v>
      </c>
      <c r="Q667" s="227">
        <v>3.0000000000000001E-05</v>
      </c>
      <c r="R667" s="227">
        <f>Q667*H667</f>
        <v>9.8999999999999994E-05</v>
      </c>
      <c r="S667" s="227">
        <v>0</v>
      </c>
      <c r="T667" s="228">
        <f>S667*H667</f>
        <v>0</v>
      </c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R667" s="223" t="s">
        <v>133</v>
      </c>
      <c r="AT667" s="223" t="s">
        <v>129</v>
      </c>
      <c r="AU667" s="223" t="s">
        <v>85</v>
      </c>
      <c r="AY667" s="16" t="s">
        <v>126</v>
      </c>
      <c r="BE667" s="224">
        <f>IF(N667="základní",J667,0)</f>
        <v>0</v>
      </c>
      <c r="BF667" s="224">
        <f>IF(N667="snížená",J667,0)</f>
        <v>0</v>
      </c>
      <c r="BG667" s="224">
        <f>IF(N667="zákl. přenesená",J667,0)</f>
        <v>0</v>
      </c>
      <c r="BH667" s="224">
        <f>IF(N667="sníž. přenesená",J667,0)</f>
        <v>0</v>
      </c>
      <c r="BI667" s="224">
        <f>IF(N667="nulová",J667,0)</f>
        <v>0</v>
      </c>
      <c r="BJ667" s="16" t="s">
        <v>83</v>
      </c>
      <c r="BK667" s="224">
        <f>ROUND(I667*H667,2)</f>
        <v>0</v>
      </c>
      <c r="BL667" s="16" t="s">
        <v>133</v>
      </c>
      <c r="BM667" s="223" t="s">
        <v>1600</v>
      </c>
    </row>
    <row r="668" s="2" customFormat="1">
      <c r="A668" s="37"/>
      <c r="B668" s="38"/>
      <c r="C668" s="39"/>
      <c r="D668" s="229" t="s">
        <v>181</v>
      </c>
      <c r="E668" s="39"/>
      <c r="F668" s="230" t="s">
        <v>1601</v>
      </c>
      <c r="G668" s="39"/>
      <c r="H668" s="39"/>
      <c r="I668" s="231"/>
      <c r="J668" s="39"/>
      <c r="K668" s="39"/>
      <c r="L668" s="43"/>
      <c r="M668" s="232"/>
      <c r="N668" s="233"/>
      <c r="O668" s="83"/>
      <c r="P668" s="83"/>
      <c r="Q668" s="83"/>
      <c r="R668" s="83"/>
      <c r="S668" s="83"/>
      <c r="T668" s="84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T668" s="16" t="s">
        <v>181</v>
      </c>
      <c r="AU668" s="16" t="s">
        <v>85</v>
      </c>
    </row>
    <row r="669" s="12" customFormat="1" ht="22.8" customHeight="1">
      <c r="A669" s="12"/>
      <c r="B669" s="195"/>
      <c r="C669" s="196"/>
      <c r="D669" s="197" t="s">
        <v>74</v>
      </c>
      <c r="E669" s="209" t="s">
        <v>1602</v>
      </c>
      <c r="F669" s="209" t="s">
        <v>1603</v>
      </c>
      <c r="G669" s="196"/>
      <c r="H669" s="196"/>
      <c r="I669" s="199"/>
      <c r="J669" s="210">
        <f>BK669</f>
        <v>0</v>
      </c>
      <c r="K669" s="196"/>
      <c r="L669" s="201"/>
      <c r="M669" s="202"/>
      <c r="N669" s="203"/>
      <c r="O669" s="203"/>
      <c r="P669" s="204">
        <f>SUM(P670:P686)</f>
        <v>0</v>
      </c>
      <c r="Q669" s="203"/>
      <c r="R669" s="204">
        <f>SUM(R670:R686)</f>
        <v>0.070411919999999989</v>
      </c>
      <c r="S669" s="203"/>
      <c r="T669" s="205">
        <f>SUM(T670:T686)</f>
        <v>0.00905159</v>
      </c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R669" s="206" t="s">
        <v>85</v>
      </c>
      <c r="AT669" s="207" t="s">
        <v>74</v>
      </c>
      <c r="AU669" s="207" t="s">
        <v>83</v>
      </c>
      <c r="AY669" s="206" t="s">
        <v>126</v>
      </c>
      <c r="BK669" s="208">
        <f>SUM(BK670:BK686)</f>
        <v>0</v>
      </c>
    </row>
    <row r="670" s="2" customFormat="1" ht="16.5" customHeight="1">
      <c r="A670" s="37"/>
      <c r="B670" s="38"/>
      <c r="C670" s="211" t="s">
        <v>1604</v>
      </c>
      <c r="D670" s="211" t="s">
        <v>129</v>
      </c>
      <c r="E670" s="212" t="s">
        <v>1605</v>
      </c>
      <c r="F670" s="213" t="s">
        <v>1606</v>
      </c>
      <c r="G670" s="214" t="s">
        <v>177</v>
      </c>
      <c r="H670" s="215">
        <v>24.5</v>
      </c>
      <c r="I670" s="216"/>
      <c r="J670" s="217">
        <f>ROUND(I670*H670,2)</f>
        <v>0</v>
      </c>
      <c r="K670" s="213" t="s">
        <v>178</v>
      </c>
      <c r="L670" s="43"/>
      <c r="M670" s="225" t="s">
        <v>20</v>
      </c>
      <c r="N670" s="226" t="s">
        <v>46</v>
      </c>
      <c r="O670" s="83"/>
      <c r="P670" s="227">
        <f>O670*H670</f>
        <v>0</v>
      </c>
      <c r="Q670" s="227">
        <v>0.001</v>
      </c>
      <c r="R670" s="227">
        <f>Q670*H670</f>
        <v>0.024500000000000001</v>
      </c>
      <c r="S670" s="227">
        <v>0.00031</v>
      </c>
      <c r="T670" s="228">
        <f>S670*H670</f>
        <v>0.0075950000000000002</v>
      </c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R670" s="223" t="s">
        <v>133</v>
      </c>
      <c r="AT670" s="223" t="s">
        <v>129</v>
      </c>
      <c r="AU670" s="223" t="s">
        <v>85</v>
      </c>
      <c r="AY670" s="16" t="s">
        <v>126</v>
      </c>
      <c r="BE670" s="224">
        <f>IF(N670="základní",J670,0)</f>
        <v>0</v>
      </c>
      <c r="BF670" s="224">
        <f>IF(N670="snížená",J670,0)</f>
        <v>0</v>
      </c>
      <c r="BG670" s="224">
        <f>IF(N670="zákl. přenesená",J670,0)</f>
        <v>0</v>
      </c>
      <c r="BH670" s="224">
        <f>IF(N670="sníž. přenesená",J670,0)</f>
        <v>0</v>
      </c>
      <c r="BI670" s="224">
        <f>IF(N670="nulová",J670,0)</f>
        <v>0</v>
      </c>
      <c r="BJ670" s="16" t="s">
        <v>83</v>
      </c>
      <c r="BK670" s="224">
        <f>ROUND(I670*H670,2)</f>
        <v>0</v>
      </c>
      <c r="BL670" s="16" t="s">
        <v>133</v>
      </c>
      <c r="BM670" s="223" t="s">
        <v>1607</v>
      </c>
    </row>
    <row r="671" s="2" customFormat="1">
      <c r="A671" s="37"/>
      <c r="B671" s="38"/>
      <c r="C671" s="39"/>
      <c r="D671" s="229" t="s">
        <v>181</v>
      </c>
      <c r="E671" s="39"/>
      <c r="F671" s="230" t="s">
        <v>1608</v>
      </c>
      <c r="G671" s="39"/>
      <c r="H671" s="39"/>
      <c r="I671" s="231"/>
      <c r="J671" s="39"/>
      <c r="K671" s="39"/>
      <c r="L671" s="43"/>
      <c r="M671" s="232"/>
      <c r="N671" s="233"/>
      <c r="O671" s="83"/>
      <c r="P671" s="83"/>
      <c r="Q671" s="83"/>
      <c r="R671" s="83"/>
      <c r="S671" s="83"/>
      <c r="T671" s="84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T671" s="16" t="s">
        <v>181</v>
      </c>
      <c r="AU671" s="16" t="s">
        <v>85</v>
      </c>
    </row>
    <row r="672" s="2" customFormat="1" ht="37.8" customHeight="1">
      <c r="A672" s="37"/>
      <c r="B672" s="38"/>
      <c r="C672" s="211" t="s">
        <v>1609</v>
      </c>
      <c r="D672" s="211" t="s">
        <v>129</v>
      </c>
      <c r="E672" s="212" t="s">
        <v>1610</v>
      </c>
      <c r="F672" s="213" t="s">
        <v>1611</v>
      </c>
      <c r="G672" s="214" t="s">
        <v>190</v>
      </c>
      <c r="H672" s="215">
        <v>23.920000000000002</v>
      </c>
      <c r="I672" s="216"/>
      <c r="J672" s="217">
        <f>ROUND(I672*H672,2)</f>
        <v>0</v>
      </c>
      <c r="K672" s="213" t="s">
        <v>178</v>
      </c>
      <c r="L672" s="43"/>
      <c r="M672" s="225" t="s">
        <v>20</v>
      </c>
      <c r="N672" s="226" t="s">
        <v>46</v>
      </c>
      <c r="O672" s="83"/>
      <c r="P672" s="227">
        <f>O672*H672</f>
        <v>0</v>
      </c>
      <c r="Q672" s="227">
        <v>0</v>
      </c>
      <c r="R672" s="227">
        <f>Q672*H672</f>
        <v>0</v>
      </c>
      <c r="S672" s="227">
        <v>0</v>
      </c>
      <c r="T672" s="228">
        <f>S672*H672</f>
        <v>0</v>
      </c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R672" s="223" t="s">
        <v>133</v>
      </c>
      <c r="AT672" s="223" t="s">
        <v>129</v>
      </c>
      <c r="AU672" s="223" t="s">
        <v>85</v>
      </c>
      <c r="AY672" s="16" t="s">
        <v>126</v>
      </c>
      <c r="BE672" s="224">
        <f>IF(N672="základní",J672,0)</f>
        <v>0</v>
      </c>
      <c r="BF672" s="224">
        <f>IF(N672="snížená",J672,0)</f>
        <v>0</v>
      </c>
      <c r="BG672" s="224">
        <f>IF(N672="zákl. přenesená",J672,0)</f>
        <v>0</v>
      </c>
      <c r="BH672" s="224">
        <f>IF(N672="sníž. přenesená",J672,0)</f>
        <v>0</v>
      </c>
      <c r="BI672" s="224">
        <f>IF(N672="nulová",J672,0)</f>
        <v>0</v>
      </c>
      <c r="BJ672" s="16" t="s">
        <v>83</v>
      </c>
      <c r="BK672" s="224">
        <f>ROUND(I672*H672,2)</f>
        <v>0</v>
      </c>
      <c r="BL672" s="16" t="s">
        <v>133</v>
      </c>
      <c r="BM672" s="223" t="s">
        <v>1612</v>
      </c>
    </row>
    <row r="673" s="2" customFormat="1">
      <c r="A673" s="37"/>
      <c r="B673" s="38"/>
      <c r="C673" s="39"/>
      <c r="D673" s="229" t="s">
        <v>181</v>
      </c>
      <c r="E673" s="39"/>
      <c r="F673" s="230" t="s">
        <v>1613</v>
      </c>
      <c r="G673" s="39"/>
      <c r="H673" s="39"/>
      <c r="I673" s="231"/>
      <c r="J673" s="39"/>
      <c r="K673" s="39"/>
      <c r="L673" s="43"/>
      <c r="M673" s="232"/>
      <c r="N673" s="233"/>
      <c r="O673" s="83"/>
      <c r="P673" s="83"/>
      <c r="Q673" s="83"/>
      <c r="R673" s="83"/>
      <c r="S673" s="83"/>
      <c r="T673" s="84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T673" s="16" t="s">
        <v>181</v>
      </c>
      <c r="AU673" s="16" t="s">
        <v>85</v>
      </c>
    </row>
    <row r="674" s="2" customFormat="1" ht="24.15" customHeight="1">
      <c r="A674" s="37"/>
      <c r="B674" s="38"/>
      <c r="C674" s="234" t="s">
        <v>1614</v>
      </c>
      <c r="D674" s="234" t="s">
        <v>244</v>
      </c>
      <c r="E674" s="235" t="s">
        <v>1615</v>
      </c>
      <c r="F674" s="236" t="s">
        <v>1616</v>
      </c>
      <c r="G674" s="237" t="s">
        <v>190</v>
      </c>
      <c r="H674" s="238">
        <v>50</v>
      </c>
      <c r="I674" s="239"/>
      <c r="J674" s="240">
        <f>ROUND(I674*H674,2)</f>
        <v>0</v>
      </c>
      <c r="K674" s="236" t="s">
        <v>178</v>
      </c>
      <c r="L674" s="241"/>
      <c r="M674" s="242" t="s">
        <v>20</v>
      </c>
      <c r="N674" s="243" t="s">
        <v>46</v>
      </c>
      <c r="O674" s="83"/>
      <c r="P674" s="227">
        <f>O674*H674</f>
        <v>0</v>
      </c>
      <c r="Q674" s="227">
        <v>0</v>
      </c>
      <c r="R674" s="227">
        <f>Q674*H674</f>
        <v>0</v>
      </c>
      <c r="S674" s="227">
        <v>0</v>
      </c>
      <c r="T674" s="228">
        <f>S674*H674</f>
        <v>0</v>
      </c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R674" s="223" t="s">
        <v>335</v>
      </c>
      <c r="AT674" s="223" t="s">
        <v>244</v>
      </c>
      <c r="AU674" s="223" t="s">
        <v>85</v>
      </c>
      <c r="AY674" s="16" t="s">
        <v>126</v>
      </c>
      <c r="BE674" s="224">
        <f>IF(N674="základní",J674,0)</f>
        <v>0</v>
      </c>
      <c r="BF674" s="224">
        <f>IF(N674="snížená",J674,0)</f>
        <v>0</v>
      </c>
      <c r="BG674" s="224">
        <f>IF(N674="zákl. přenesená",J674,0)</f>
        <v>0</v>
      </c>
      <c r="BH674" s="224">
        <f>IF(N674="sníž. přenesená",J674,0)</f>
        <v>0</v>
      </c>
      <c r="BI674" s="224">
        <f>IF(N674="nulová",J674,0)</f>
        <v>0</v>
      </c>
      <c r="BJ674" s="16" t="s">
        <v>83</v>
      </c>
      <c r="BK674" s="224">
        <f>ROUND(I674*H674,2)</f>
        <v>0</v>
      </c>
      <c r="BL674" s="16" t="s">
        <v>133</v>
      </c>
      <c r="BM674" s="223" t="s">
        <v>1617</v>
      </c>
    </row>
    <row r="675" s="2" customFormat="1" ht="24.15" customHeight="1">
      <c r="A675" s="37"/>
      <c r="B675" s="38"/>
      <c r="C675" s="211" t="s">
        <v>1618</v>
      </c>
      <c r="D675" s="211" t="s">
        <v>129</v>
      </c>
      <c r="E675" s="212" t="s">
        <v>1619</v>
      </c>
      <c r="F675" s="213" t="s">
        <v>1620</v>
      </c>
      <c r="G675" s="214" t="s">
        <v>177</v>
      </c>
      <c r="H675" s="215">
        <v>45.024000000000001</v>
      </c>
      <c r="I675" s="216"/>
      <c r="J675" s="217">
        <f>ROUND(I675*H675,2)</f>
        <v>0</v>
      </c>
      <c r="K675" s="213" t="s">
        <v>178</v>
      </c>
      <c r="L675" s="43"/>
      <c r="M675" s="225" t="s">
        <v>20</v>
      </c>
      <c r="N675" s="226" t="s">
        <v>46</v>
      </c>
      <c r="O675" s="83"/>
      <c r="P675" s="227">
        <f>O675*H675</f>
        <v>0</v>
      </c>
      <c r="Q675" s="227">
        <v>0</v>
      </c>
      <c r="R675" s="227">
        <f>Q675*H675</f>
        <v>0</v>
      </c>
      <c r="S675" s="227">
        <v>3.0000000000000001E-05</v>
      </c>
      <c r="T675" s="228">
        <f>S675*H675</f>
        <v>0.0013507200000000001</v>
      </c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R675" s="223" t="s">
        <v>133</v>
      </c>
      <c r="AT675" s="223" t="s">
        <v>129</v>
      </c>
      <c r="AU675" s="223" t="s">
        <v>85</v>
      </c>
      <c r="AY675" s="16" t="s">
        <v>126</v>
      </c>
      <c r="BE675" s="224">
        <f>IF(N675="základní",J675,0)</f>
        <v>0</v>
      </c>
      <c r="BF675" s="224">
        <f>IF(N675="snížená",J675,0)</f>
        <v>0</v>
      </c>
      <c r="BG675" s="224">
        <f>IF(N675="zákl. přenesená",J675,0)</f>
        <v>0</v>
      </c>
      <c r="BH675" s="224">
        <f>IF(N675="sníž. přenesená",J675,0)</f>
        <v>0</v>
      </c>
      <c r="BI675" s="224">
        <f>IF(N675="nulová",J675,0)</f>
        <v>0</v>
      </c>
      <c r="BJ675" s="16" t="s">
        <v>83</v>
      </c>
      <c r="BK675" s="224">
        <f>ROUND(I675*H675,2)</f>
        <v>0</v>
      </c>
      <c r="BL675" s="16" t="s">
        <v>133</v>
      </c>
      <c r="BM675" s="223" t="s">
        <v>1621</v>
      </c>
    </row>
    <row r="676" s="2" customFormat="1">
      <c r="A676" s="37"/>
      <c r="B676" s="38"/>
      <c r="C676" s="39"/>
      <c r="D676" s="229" t="s">
        <v>181</v>
      </c>
      <c r="E676" s="39"/>
      <c r="F676" s="230" t="s">
        <v>1622</v>
      </c>
      <c r="G676" s="39"/>
      <c r="H676" s="39"/>
      <c r="I676" s="231"/>
      <c r="J676" s="39"/>
      <c r="K676" s="39"/>
      <c r="L676" s="43"/>
      <c r="M676" s="232"/>
      <c r="N676" s="233"/>
      <c r="O676" s="83"/>
      <c r="P676" s="83"/>
      <c r="Q676" s="83"/>
      <c r="R676" s="83"/>
      <c r="S676" s="83"/>
      <c r="T676" s="84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T676" s="16" t="s">
        <v>181</v>
      </c>
      <c r="AU676" s="16" t="s">
        <v>85</v>
      </c>
    </row>
    <row r="677" s="2" customFormat="1" ht="16.5" customHeight="1">
      <c r="A677" s="37"/>
      <c r="B677" s="38"/>
      <c r="C677" s="234" t="s">
        <v>1623</v>
      </c>
      <c r="D677" s="234" t="s">
        <v>244</v>
      </c>
      <c r="E677" s="235" t="s">
        <v>1624</v>
      </c>
      <c r="F677" s="236" t="s">
        <v>1625</v>
      </c>
      <c r="G677" s="237" t="s">
        <v>177</v>
      </c>
      <c r="H677" s="238">
        <v>47.274999999999999</v>
      </c>
      <c r="I677" s="239"/>
      <c r="J677" s="240">
        <f>ROUND(I677*H677,2)</f>
        <v>0</v>
      </c>
      <c r="K677" s="236" t="s">
        <v>178</v>
      </c>
      <c r="L677" s="241"/>
      <c r="M677" s="242" t="s">
        <v>20</v>
      </c>
      <c r="N677" s="243" t="s">
        <v>46</v>
      </c>
      <c r="O677" s="83"/>
      <c r="P677" s="227">
        <f>O677*H677</f>
        <v>0</v>
      </c>
      <c r="Q677" s="227">
        <v>0.00035</v>
      </c>
      <c r="R677" s="227">
        <f>Q677*H677</f>
        <v>0.016546249999999998</v>
      </c>
      <c r="S677" s="227">
        <v>0</v>
      </c>
      <c r="T677" s="228">
        <f>S677*H677</f>
        <v>0</v>
      </c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R677" s="223" t="s">
        <v>335</v>
      </c>
      <c r="AT677" s="223" t="s">
        <v>244</v>
      </c>
      <c r="AU677" s="223" t="s">
        <v>85</v>
      </c>
      <c r="AY677" s="16" t="s">
        <v>126</v>
      </c>
      <c r="BE677" s="224">
        <f>IF(N677="základní",J677,0)</f>
        <v>0</v>
      </c>
      <c r="BF677" s="224">
        <f>IF(N677="snížená",J677,0)</f>
        <v>0</v>
      </c>
      <c r="BG677" s="224">
        <f>IF(N677="zákl. přenesená",J677,0)</f>
        <v>0</v>
      </c>
      <c r="BH677" s="224">
        <f>IF(N677="sníž. přenesená",J677,0)</f>
        <v>0</v>
      </c>
      <c r="BI677" s="224">
        <f>IF(N677="nulová",J677,0)</f>
        <v>0</v>
      </c>
      <c r="BJ677" s="16" t="s">
        <v>83</v>
      </c>
      <c r="BK677" s="224">
        <f>ROUND(I677*H677,2)</f>
        <v>0</v>
      </c>
      <c r="BL677" s="16" t="s">
        <v>133</v>
      </c>
      <c r="BM677" s="223" t="s">
        <v>1626</v>
      </c>
    </row>
    <row r="678" s="2" customFormat="1" ht="44.25" customHeight="1">
      <c r="A678" s="37"/>
      <c r="B678" s="38"/>
      <c r="C678" s="211" t="s">
        <v>1627</v>
      </c>
      <c r="D678" s="211" t="s">
        <v>129</v>
      </c>
      <c r="E678" s="212" t="s">
        <v>1628</v>
      </c>
      <c r="F678" s="213" t="s">
        <v>1629</v>
      </c>
      <c r="G678" s="214" t="s">
        <v>177</v>
      </c>
      <c r="H678" s="215">
        <v>3.5289999999999999</v>
      </c>
      <c r="I678" s="216"/>
      <c r="J678" s="217">
        <f>ROUND(I678*H678,2)</f>
        <v>0</v>
      </c>
      <c r="K678" s="213" t="s">
        <v>178</v>
      </c>
      <c r="L678" s="43"/>
      <c r="M678" s="225" t="s">
        <v>20</v>
      </c>
      <c r="N678" s="226" t="s">
        <v>46</v>
      </c>
      <c r="O678" s="83"/>
      <c r="P678" s="227">
        <f>O678*H678</f>
        <v>0</v>
      </c>
      <c r="Q678" s="227">
        <v>0</v>
      </c>
      <c r="R678" s="227">
        <f>Q678*H678</f>
        <v>0</v>
      </c>
      <c r="S678" s="227">
        <v>3.0000000000000001E-05</v>
      </c>
      <c r="T678" s="228">
        <f>S678*H678</f>
        <v>0.00010587</v>
      </c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R678" s="223" t="s">
        <v>133</v>
      </c>
      <c r="AT678" s="223" t="s">
        <v>129</v>
      </c>
      <c r="AU678" s="223" t="s">
        <v>85</v>
      </c>
      <c r="AY678" s="16" t="s">
        <v>126</v>
      </c>
      <c r="BE678" s="224">
        <f>IF(N678="základní",J678,0)</f>
        <v>0</v>
      </c>
      <c r="BF678" s="224">
        <f>IF(N678="snížená",J678,0)</f>
        <v>0</v>
      </c>
      <c r="BG678" s="224">
        <f>IF(N678="zákl. přenesená",J678,0)</f>
        <v>0</v>
      </c>
      <c r="BH678" s="224">
        <f>IF(N678="sníž. přenesená",J678,0)</f>
        <v>0</v>
      </c>
      <c r="BI678" s="224">
        <f>IF(N678="nulová",J678,0)</f>
        <v>0</v>
      </c>
      <c r="BJ678" s="16" t="s">
        <v>83</v>
      </c>
      <c r="BK678" s="224">
        <f>ROUND(I678*H678,2)</f>
        <v>0</v>
      </c>
      <c r="BL678" s="16" t="s">
        <v>133</v>
      </c>
      <c r="BM678" s="223" t="s">
        <v>1630</v>
      </c>
    </row>
    <row r="679" s="2" customFormat="1">
      <c r="A679" s="37"/>
      <c r="B679" s="38"/>
      <c r="C679" s="39"/>
      <c r="D679" s="229" t="s">
        <v>181</v>
      </c>
      <c r="E679" s="39"/>
      <c r="F679" s="230" t="s">
        <v>1631</v>
      </c>
      <c r="G679" s="39"/>
      <c r="H679" s="39"/>
      <c r="I679" s="231"/>
      <c r="J679" s="39"/>
      <c r="K679" s="39"/>
      <c r="L679" s="43"/>
      <c r="M679" s="232"/>
      <c r="N679" s="233"/>
      <c r="O679" s="83"/>
      <c r="P679" s="83"/>
      <c r="Q679" s="83"/>
      <c r="R679" s="83"/>
      <c r="S679" s="83"/>
      <c r="T679" s="84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T679" s="16" t="s">
        <v>181</v>
      </c>
      <c r="AU679" s="16" t="s">
        <v>85</v>
      </c>
    </row>
    <row r="680" s="2" customFormat="1" ht="24.15" customHeight="1">
      <c r="A680" s="37"/>
      <c r="B680" s="38"/>
      <c r="C680" s="234" t="s">
        <v>1632</v>
      </c>
      <c r="D680" s="234" t="s">
        <v>244</v>
      </c>
      <c r="E680" s="235" t="s">
        <v>1633</v>
      </c>
      <c r="F680" s="236" t="s">
        <v>1634</v>
      </c>
      <c r="G680" s="237" t="s">
        <v>190</v>
      </c>
      <c r="H680" s="238">
        <v>14.159000000000001</v>
      </c>
      <c r="I680" s="239"/>
      <c r="J680" s="240">
        <f>ROUND(I680*H680,2)</f>
        <v>0</v>
      </c>
      <c r="K680" s="236" t="s">
        <v>178</v>
      </c>
      <c r="L680" s="241"/>
      <c r="M680" s="242" t="s">
        <v>20</v>
      </c>
      <c r="N680" s="243" t="s">
        <v>46</v>
      </c>
      <c r="O680" s="83"/>
      <c r="P680" s="227">
        <f>O680*H680</f>
        <v>0</v>
      </c>
      <c r="Q680" s="227">
        <v>5.0000000000000002E-05</v>
      </c>
      <c r="R680" s="227">
        <f>Q680*H680</f>
        <v>0.00070795000000000005</v>
      </c>
      <c r="S680" s="227">
        <v>0</v>
      </c>
      <c r="T680" s="228">
        <f>S680*H680</f>
        <v>0</v>
      </c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R680" s="223" t="s">
        <v>335</v>
      </c>
      <c r="AT680" s="223" t="s">
        <v>244</v>
      </c>
      <c r="AU680" s="223" t="s">
        <v>85</v>
      </c>
      <c r="AY680" s="16" t="s">
        <v>126</v>
      </c>
      <c r="BE680" s="224">
        <f>IF(N680="základní",J680,0)</f>
        <v>0</v>
      </c>
      <c r="BF680" s="224">
        <f>IF(N680="snížená",J680,0)</f>
        <v>0</v>
      </c>
      <c r="BG680" s="224">
        <f>IF(N680="zákl. přenesená",J680,0)</f>
        <v>0</v>
      </c>
      <c r="BH680" s="224">
        <f>IF(N680="sníž. přenesená",J680,0)</f>
        <v>0</v>
      </c>
      <c r="BI680" s="224">
        <f>IF(N680="nulová",J680,0)</f>
        <v>0</v>
      </c>
      <c r="BJ680" s="16" t="s">
        <v>83</v>
      </c>
      <c r="BK680" s="224">
        <f>ROUND(I680*H680,2)</f>
        <v>0</v>
      </c>
      <c r="BL680" s="16" t="s">
        <v>133</v>
      </c>
      <c r="BM680" s="223" t="s">
        <v>1635</v>
      </c>
    </row>
    <row r="681" s="2" customFormat="1" ht="33" customHeight="1">
      <c r="A681" s="37"/>
      <c r="B681" s="38"/>
      <c r="C681" s="211" t="s">
        <v>1636</v>
      </c>
      <c r="D681" s="211" t="s">
        <v>129</v>
      </c>
      <c r="E681" s="212" t="s">
        <v>1637</v>
      </c>
      <c r="F681" s="213" t="s">
        <v>1638</v>
      </c>
      <c r="G681" s="214" t="s">
        <v>177</v>
      </c>
      <c r="H681" s="215">
        <v>55.110999999999997</v>
      </c>
      <c r="I681" s="216"/>
      <c r="J681" s="217">
        <f>ROUND(I681*H681,2)</f>
        <v>0</v>
      </c>
      <c r="K681" s="213" t="s">
        <v>178</v>
      </c>
      <c r="L681" s="43"/>
      <c r="M681" s="225" t="s">
        <v>20</v>
      </c>
      <c r="N681" s="226" t="s">
        <v>46</v>
      </c>
      <c r="O681" s="83"/>
      <c r="P681" s="227">
        <f>O681*H681</f>
        <v>0</v>
      </c>
      <c r="Q681" s="227">
        <v>0.00021000000000000001</v>
      </c>
      <c r="R681" s="227">
        <f>Q681*H681</f>
        <v>0.01157331</v>
      </c>
      <c r="S681" s="227">
        <v>0</v>
      </c>
      <c r="T681" s="228">
        <f>S681*H681</f>
        <v>0</v>
      </c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R681" s="223" t="s">
        <v>133</v>
      </c>
      <c r="AT681" s="223" t="s">
        <v>129</v>
      </c>
      <c r="AU681" s="223" t="s">
        <v>85</v>
      </c>
      <c r="AY681" s="16" t="s">
        <v>126</v>
      </c>
      <c r="BE681" s="224">
        <f>IF(N681="základní",J681,0)</f>
        <v>0</v>
      </c>
      <c r="BF681" s="224">
        <f>IF(N681="snížená",J681,0)</f>
        <v>0</v>
      </c>
      <c r="BG681" s="224">
        <f>IF(N681="zákl. přenesená",J681,0)</f>
        <v>0</v>
      </c>
      <c r="BH681" s="224">
        <f>IF(N681="sníž. přenesená",J681,0)</f>
        <v>0</v>
      </c>
      <c r="BI681" s="224">
        <f>IF(N681="nulová",J681,0)</f>
        <v>0</v>
      </c>
      <c r="BJ681" s="16" t="s">
        <v>83</v>
      </c>
      <c r="BK681" s="224">
        <f>ROUND(I681*H681,2)</f>
        <v>0</v>
      </c>
      <c r="BL681" s="16" t="s">
        <v>133</v>
      </c>
      <c r="BM681" s="223" t="s">
        <v>1639</v>
      </c>
    </row>
    <row r="682" s="2" customFormat="1">
      <c r="A682" s="37"/>
      <c r="B682" s="38"/>
      <c r="C682" s="39"/>
      <c r="D682" s="229" t="s">
        <v>181</v>
      </c>
      <c r="E682" s="39"/>
      <c r="F682" s="230" t="s">
        <v>1640</v>
      </c>
      <c r="G682" s="39"/>
      <c r="H682" s="39"/>
      <c r="I682" s="231"/>
      <c r="J682" s="39"/>
      <c r="K682" s="39"/>
      <c r="L682" s="43"/>
      <c r="M682" s="232"/>
      <c r="N682" s="233"/>
      <c r="O682" s="83"/>
      <c r="P682" s="83"/>
      <c r="Q682" s="83"/>
      <c r="R682" s="83"/>
      <c r="S682" s="83"/>
      <c r="T682" s="84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T682" s="16" t="s">
        <v>181</v>
      </c>
      <c r="AU682" s="16" t="s">
        <v>85</v>
      </c>
    </row>
    <row r="683" s="2" customFormat="1" ht="24.15" customHeight="1">
      <c r="A683" s="37"/>
      <c r="B683" s="38"/>
      <c r="C683" s="211" t="s">
        <v>1641</v>
      </c>
      <c r="D683" s="211" t="s">
        <v>129</v>
      </c>
      <c r="E683" s="212" t="s">
        <v>1642</v>
      </c>
      <c r="F683" s="213" t="s">
        <v>1643</v>
      </c>
      <c r="G683" s="214" t="s">
        <v>177</v>
      </c>
      <c r="H683" s="215">
        <v>55.110999999999997</v>
      </c>
      <c r="I683" s="216"/>
      <c r="J683" s="217">
        <f>ROUND(I683*H683,2)</f>
        <v>0</v>
      </c>
      <c r="K683" s="213" t="s">
        <v>178</v>
      </c>
      <c r="L683" s="43"/>
      <c r="M683" s="225" t="s">
        <v>20</v>
      </c>
      <c r="N683" s="226" t="s">
        <v>46</v>
      </c>
      <c r="O683" s="83"/>
      <c r="P683" s="227">
        <f>O683*H683</f>
        <v>0</v>
      </c>
      <c r="Q683" s="227">
        <v>1.0000000000000001E-05</v>
      </c>
      <c r="R683" s="227">
        <f>Q683*H683</f>
        <v>0.00055111000000000005</v>
      </c>
      <c r="S683" s="227">
        <v>0</v>
      </c>
      <c r="T683" s="228">
        <f>S683*H683</f>
        <v>0</v>
      </c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R683" s="223" t="s">
        <v>133</v>
      </c>
      <c r="AT683" s="223" t="s">
        <v>129</v>
      </c>
      <c r="AU683" s="223" t="s">
        <v>85</v>
      </c>
      <c r="AY683" s="16" t="s">
        <v>126</v>
      </c>
      <c r="BE683" s="224">
        <f>IF(N683="základní",J683,0)</f>
        <v>0</v>
      </c>
      <c r="BF683" s="224">
        <f>IF(N683="snížená",J683,0)</f>
        <v>0</v>
      </c>
      <c r="BG683" s="224">
        <f>IF(N683="zákl. přenesená",J683,0)</f>
        <v>0</v>
      </c>
      <c r="BH683" s="224">
        <f>IF(N683="sníž. přenesená",J683,0)</f>
        <v>0</v>
      </c>
      <c r="BI683" s="224">
        <f>IF(N683="nulová",J683,0)</f>
        <v>0</v>
      </c>
      <c r="BJ683" s="16" t="s">
        <v>83</v>
      </c>
      <c r="BK683" s="224">
        <f>ROUND(I683*H683,2)</f>
        <v>0</v>
      </c>
      <c r="BL683" s="16" t="s">
        <v>133</v>
      </c>
      <c r="BM683" s="223" t="s">
        <v>1644</v>
      </c>
    </row>
    <row r="684" s="2" customFormat="1">
      <c r="A684" s="37"/>
      <c r="B684" s="38"/>
      <c r="C684" s="39"/>
      <c r="D684" s="229" t="s">
        <v>181</v>
      </c>
      <c r="E684" s="39"/>
      <c r="F684" s="230" t="s">
        <v>1645</v>
      </c>
      <c r="G684" s="39"/>
      <c r="H684" s="39"/>
      <c r="I684" s="231"/>
      <c r="J684" s="39"/>
      <c r="K684" s="39"/>
      <c r="L684" s="43"/>
      <c r="M684" s="232"/>
      <c r="N684" s="233"/>
      <c r="O684" s="83"/>
      <c r="P684" s="83"/>
      <c r="Q684" s="83"/>
      <c r="R684" s="83"/>
      <c r="S684" s="83"/>
      <c r="T684" s="84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T684" s="16" t="s">
        <v>181</v>
      </c>
      <c r="AU684" s="16" t="s">
        <v>85</v>
      </c>
    </row>
    <row r="685" s="2" customFormat="1" ht="37.8" customHeight="1">
      <c r="A685" s="37"/>
      <c r="B685" s="38"/>
      <c r="C685" s="211" t="s">
        <v>1646</v>
      </c>
      <c r="D685" s="211" t="s">
        <v>129</v>
      </c>
      <c r="E685" s="212" t="s">
        <v>1647</v>
      </c>
      <c r="F685" s="213" t="s">
        <v>1648</v>
      </c>
      <c r="G685" s="214" t="s">
        <v>177</v>
      </c>
      <c r="H685" s="215">
        <v>55.110999999999997</v>
      </c>
      <c r="I685" s="216"/>
      <c r="J685" s="217">
        <f>ROUND(I685*H685,2)</f>
        <v>0</v>
      </c>
      <c r="K685" s="213" t="s">
        <v>178</v>
      </c>
      <c r="L685" s="43"/>
      <c r="M685" s="225" t="s">
        <v>20</v>
      </c>
      <c r="N685" s="226" t="s">
        <v>46</v>
      </c>
      <c r="O685" s="83"/>
      <c r="P685" s="227">
        <f>O685*H685</f>
        <v>0</v>
      </c>
      <c r="Q685" s="227">
        <v>0.00029999999999999997</v>
      </c>
      <c r="R685" s="227">
        <f>Q685*H685</f>
        <v>0.016533299999999997</v>
      </c>
      <c r="S685" s="227">
        <v>0</v>
      </c>
      <c r="T685" s="228">
        <f>S685*H685</f>
        <v>0</v>
      </c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R685" s="223" t="s">
        <v>133</v>
      </c>
      <c r="AT685" s="223" t="s">
        <v>129</v>
      </c>
      <c r="AU685" s="223" t="s">
        <v>85</v>
      </c>
      <c r="AY685" s="16" t="s">
        <v>126</v>
      </c>
      <c r="BE685" s="224">
        <f>IF(N685="základní",J685,0)</f>
        <v>0</v>
      </c>
      <c r="BF685" s="224">
        <f>IF(N685="snížená",J685,0)</f>
        <v>0</v>
      </c>
      <c r="BG685" s="224">
        <f>IF(N685="zákl. přenesená",J685,0)</f>
        <v>0</v>
      </c>
      <c r="BH685" s="224">
        <f>IF(N685="sníž. přenesená",J685,0)</f>
        <v>0</v>
      </c>
      <c r="BI685" s="224">
        <f>IF(N685="nulová",J685,0)</f>
        <v>0</v>
      </c>
      <c r="BJ685" s="16" t="s">
        <v>83</v>
      </c>
      <c r="BK685" s="224">
        <f>ROUND(I685*H685,2)</f>
        <v>0</v>
      </c>
      <c r="BL685" s="16" t="s">
        <v>133</v>
      </c>
      <c r="BM685" s="223" t="s">
        <v>1649</v>
      </c>
    </row>
    <row r="686" s="2" customFormat="1">
      <c r="A686" s="37"/>
      <c r="B686" s="38"/>
      <c r="C686" s="39"/>
      <c r="D686" s="229" t="s">
        <v>181</v>
      </c>
      <c r="E686" s="39"/>
      <c r="F686" s="230" t="s">
        <v>1650</v>
      </c>
      <c r="G686" s="39"/>
      <c r="H686" s="39"/>
      <c r="I686" s="231"/>
      <c r="J686" s="39"/>
      <c r="K686" s="39"/>
      <c r="L686" s="43"/>
      <c r="M686" s="232"/>
      <c r="N686" s="233"/>
      <c r="O686" s="83"/>
      <c r="P686" s="83"/>
      <c r="Q686" s="83"/>
      <c r="R686" s="83"/>
      <c r="S686" s="83"/>
      <c r="T686" s="84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T686" s="16" t="s">
        <v>181</v>
      </c>
      <c r="AU686" s="16" t="s">
        <v>85</v>
      </c>
    </row>
    <row r="687" s="12" customFormat="1" ht="25.92" customHeight="1">
      <c r="A687" s="12"/>
      <c r="B687" s="195"/>
      <c r="C687" s="196"/>
      <c r="D687" s="197" t="s">
        <v>74</v>
      </c>
      <c r="E687" s="198" t="s">
        <v>1651</v>
      </c>
      <c r="F687" s="198" t="s">
        <v>1652</v>
      </c>
      <c r="G687" s="196"/>
      <c r="H687" s="196"/>
      <c r="I687" s="199"/>
      <c r="J687" s="200">
        <f>BK687</f>
        <v>0</v>
      </c>
      <c r="K687" s="196"/>
      <c r="L687" s="201"/>
      <c r="M687" s="202"/>
      <c r="N687" s="203"/>
      <c r="O687" s="203"/>
      <c r="P687" s="204">
        <f>SUM(P688:P689)</f>
        <v>0</v>
      </c>
      <c r="Q687" s="203"/>
      <c r="R687" s="204">
        <f>SUM(R688:R689)</f>
        <v>0</v>
      </c>
      <c r="S687" s="203"/>
      <c r="T687" s="205">
        <f>SUM(T688:T689)</f>
        <v>0</v>
      </c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R687" s="206" t="s">
        <v>179</v>
      </c>
      <c r="AT687" s="207" t="s">
        <v>74</v>
      </c>
      <c r="AU687" s="207" t="s">
        <v>75</v>
      </c>
      <c r="AY687" s="206" t="s">
        <v>126</v>
      </c>
      <c r="BK687" s="208">
        <f>SUM(BK688:BK689)</f>
        <v>0</v>
      </c>
    </row>
    <row r="688" s="2" customFormat="1" ht="16.5" customHeight="1">
      <c r="A688" s="37"/>
      <c r="B688" s="38"/>
      <c r="C688" s="211" t="s">
        <v>1653</v>
      </c>
      <c r="D688" s="211" t="s">
        <v>129</v>
      </c>
      <c r="E688" s="212" t="s">
        <v>1654</v>
      </c>
      <c r="F688" s="213" t="s">
        <v>1655</v>
      </c>
      <c r="G688" s="214" t="s">
        <v>1656</v>
      </c>
      <c r="H688" s="215">
        <v>30</v>
      </c>
      <c r="I688" s="216"/>
      <c r="J688" s="217">
        <f>ROUND(I688*H688,2)</f>
        <v>0</v>
      </c>
      <c r="K688" s="213" t="s">
        <v>178</v>
      </c>
      <c r="L688" s="43"/>
      <c r="M688" s="225" t="s">
        <v>20</v>
      </c>
      <c r="N688" s="226" t="s">
        <v>46</v>
      </c>
      <c r="O688" s="83"/>
      <c r="P688" s="227">
        <f>O688*H688</f>
        <v>0</v>
      </c>
      <c r="Q688" s="227">
        <v>0</v>
      </c>
      <c r="R688" s="227">
        <f>Q688*H688</f>
        <v>0</v>
      </c>
      <c r="S688" s="227">
        <v>0</v>
      </c>
      <c r="T688" s="228">
        <f>S688*H688</f>
        <v>0</v>
      </c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R688" s="223" t="s">
        <v>1657</v>
      </c>
      <c r="AT688" s="223" t="s">
        <v>129</v>
      </c>
      <c r="AU688" s="223" t="s">
        <v>83</v>
      </c>
      <c r="AY688" s="16" t="s">
        <v>126</v>
      </c>
      <c r="BE688" s="224">
        <f>IF(N688="základní",J688,0)</f>
        <v>0</v>
      </c>
      <c r="BF688" s="224">
        <f>IF(N688="snížená",J688,0)</f>
        <v>0</v>
      </c>
      <c r="BG688" s="224">
        <f>IF(N688="zákl. přenesená",J688,0)</f>
        <v>0</v>
      </c>
      <c r="BH688" s="224">
        <f>IF(N688="sníž. přenesená",J688,0)</f>
        <v>0</v>
      </c>
      <c r="BI688" s="224">
        <f>IF(N688="nulová",J688,0)</f>
        <v>0</v>
      </c>
      <c r="BJ688" s="16" t="s">
        <v>83</v>
      </c>
      <c r="BK688" s="224">
        <f>ROUND(I688*H688,2)</f>
        <v>0</v>
      </c>
      <c r="BL688" s="16" t="s">
        <v>1657</v>
      </c>
      <c r="BM688" s="223" t="s">
        <v>1658</v>
      </c>
    </row>
    <row r="689" s="2" customFormat="1">
      <c r="A689" s="37"/>
      <c r="B689" s="38"/>
      <c r="C689" s="39"/>
      <c r="D689" s="229" t="s">
        <v>181</v>
      </c>
      <c r="E689" s="39"/>
      <c r="F689" s="230" t="s">
        <v>1659</v>
      </c>
      <c r="G689" s="39"/>
      <c r="H689" s="39"/>
      <c r="I689" s="231"/>
      <c r="J689" s="39"/>
      <c r="K689" s="39"/>
      <c r="L689" s="43"/>
      <c r="M689" s="232"/>
      <c r="N689" s="233"/>
      <c r="O689" s="83"/>
      <c r="P689" s="83"/>
      <c r="Q689" s="83"/>
      <c r="R689" s="83"/>
      <c r="S689" s="83"/>
      <c r="T689" s="84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T689" s="16" t="s">
        <v>181</v>
      </c>
      <c r="AU689" s="16" t="s">
        <v>83</v>
      </c>
    </row>
    <row r="690" s="12" customFormat="1" ht="25.92" customHeight="1">
      <c r="A690" s="12"/>
      <c r="B690" s="195"/>
      <c r="C690" s="196"/>
      <c r="D690" s="197" t="s">
        <v>74</v>
      </c>
      <c r="E690" s="198" t="s">
        <v>1660</v>
      </c>
      <c r="F690" s="198" t="s">
        <v>1661</v>
      </c>
      <c r="G690" s="196"/>
      <c r="H690" s="196"/>
      <c r="I690" s="199"/>
      <c r="J690" s="200">
        <f>BK690</f>
        <v>0</v>
      </c>
      <c r="K690" s="196"/>
      <c r="L690" s="201"/>
      <c r="M690" s="202"/>
      <c r="N690" s="203"/>
      <c r="O690" s="203"/>
      <c r="P690" s="204">
        <f>P691+P694+P697+P700+P703</f>
        <v>0</v>
      </c>
      <c r="Q690" s="203"/>
      <c r="R690" s="204">
        <f>R691+R694+R697+R700+R703</f>
        <v>0</v>
      </c>
      <c r="S690" s="203"/>
      <c r="T690" s="205">
        <f>T691+T694+T697+T700+T703</f>
        <v>0</v>
      </c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R690" s="206" t="s">
        <v>197</v>
      </c>
      <c r="AT690" s="207" t="s">
        <v>74</v>
      </c>
      <c r="AU690" s="207" t="s">
        <v>75</v>
      </c>
      <c r="AY690" s="206" t="s">
        <v>126</v>
      </c>
      <c r="BK690" s="208">
        <f>BK691+BK694+BK697+BK700+BK703</f>
        <v>0</v>
      </c>
    </row>
    <row r="691" s="12" customFormat="1" ht="22.8" customHeight="1">
      <c r="A691" s="12"/>
      <c r="B691" s="195"/>
      <c r="C691" s="196"/>
      <c r="D691" s="197" t="s">
        <v>74</v>
      </c>
      <c r="E691" s="209" t="s">
        <v>1662</v>
      </c>
      <c r="F691" s="209" t="s">
        <v>1663</v>
      </c>
      <c r="G691" s="196"/>
      <c r="H691" s="196"/>
      <c r="I691" s="199"/>
      <c r="J691" s="210">
        <f>BK691</f>
        <v>0</v>
      </c>
      <c r="K691" s="196"/>
      <c r="L691" s="201"/>
      <c r="M691" s="202"/>
      <c r="N691" s="203"/>
      <c r="O691" s="203"/>
      <c r="P691" s="204">
        <f>SUM(P692:P693)</f>
        <v>0</v>
      </c>
      <c r="Q691" s="203"/>
      <c r="R691" s="204">
        <f>SUM(R692:R693)</f>
        <v>0</v>
      </c>
      <c r="S691" s="203"/>
      <c r="T691" s="205">
        <f>SUM(T692:T693)</f>
        <v>0</v>
      </c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R691" s="206" t="s">
        <v>197</v>
      </c>
      <c r="AT691" s="207" t="s">
        <v>74</v>
      </c>
      <c r="AU691" s="207" t="s">
        <v>83</v>
      </c>
      <c r="AY691" s="206" t="s">
        <v>126</v>
      </c>
      <c r="BK691" s="208">
        <f>SUM(BK692:BK693)</f>
        <v>0</v>
      </c>
    </row>
    <row r="692" s="2" customFormat="1" ht="16.5" customHeight="1">
      <c r="A692" s="37"/>
      <c r="B692" s="38"/>
      <c r="C692" s="211" t="s">
        <v>1664</v>
      </c>
      <c r="D692" s="211" t="s">
        <v>129</v>
      </c>
      <c r="E692" s="212" t="s">
        <v>1665</v>
      </c>
      <c r="F692" s="213" t="s">
        <v>1666</v>
      </c>
      <c r="G692" s="214" t="s">
        <v>132</v>
      </c>
      <c r="H692" s="215">
        <v>1</v>
      </c>
      <c r="I692" s="216"/>
      <c r="J692" s="217">
        <f>ROUND(I692*H692,2)</f>
        <v>0</v>
      </c>
      <c r="K692" s="213" t="s">
        <v>178</v>
      </c>
      <c r="L692" s="43"/>
      <c r="M692" s="225" t="s">
        <v>20</v>
      </c>
      <c r="N692" s="226" t="s">
        <v>46</v>
      </c>
      <c r="O692" s="83"/>
      <c r="P692" s="227">
        <f>O692*H692</f>
        <v>0</v>
      </c>
      <c r="Q692" s="227">
        <v>0</v>
      </c>
      <c r="R692" s="227">
        <f>Q692*H692</f>
        <v>0</v>
      </c>
      <c r="S692" s="227">
        <v>0</v>
      </c>
      <c r="T692" s="228">
        <f>S692*H692</f>
        <v>0</v>
      </c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R692" s="223" t="s">
        <v>1667</v>
      </c>
      <c r="AT692" s="223" t="s">
        <v>129</v>
      </c>
      <c r="AU692" s="223" t="s">
        <v>85</v>
      </c>
      <c r="AY692" s="16" t="s">
        <v>126</v>
      </c>
      <c r="BE692" s="224">
        <f>IF(N692="základní",J692,0)</f>
        <v>0</v>
      </c>
      <c r="BF692" s="224">
        <f>IF(N692="snížená",J692,0)</f>
        <v>0</v>
      </c>
      <c r="BG692" s="224">
        <f>IF(N692="zákl. přenesená",J692,0)</f>
        <v>0</v>
      </c>
      <c r="BH692" s="224">
        <f>IF(N692="sníž. přenesená",J692,0)</f>
        <v>0</v>
      </c>
      <c r="BI692" s="224">
        <f>IF(N692="nulová",J692,0)</f>
        <v>0</v>
      </c>
      <c r="BJ692" s="16" t="s">
        <v>83</v>
      </c>
      <c r="BK692" s="224">
        <f>ROUND(I692*H692,2)</f>
        <v>0</v>
      </c>
      <c r="BL692" s="16" t="s">
        <v>1667</v>
      </c>
      <c r="BM692" s="223" t="s">
        <v>1668</v>
      </c>
    </row>
    <row r="693" s="2" customFormat="1">
      <c r="A693" s="37"/>
      <c r="B693" s="38"/>
      <c r="C693" s="39"/>
      <c r="D693" s="229" t="s">
        <v>181</v>
      </c>
      <c r="E693" s="39"/>
      <c r="F693" s="230" t="s">
        <v>1669</v>
      </c>
      <c r="G693" s="39"/>
      <c r="H693" s="39"/>
      <c r="I693" s="231"/>
      <c r="J693" s="39"/>
      <c r="K693" s="39"/>
      <c r="L693" s="43"/>
      <c r="M693" s="232"/>
      <c r="N693" s="233"/>
      <c r="O693" s="83"/>
      <c r="P693" s="83"/>
      <c r="Q693" s="83"/>
      <c r="R693" s="83"/>
      <c r="S693" s="83"/>
      <c r="T693" s="84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T693" s="16" t="s">
        <v>181</v>
      </c>
      <c r="AU693" s="16" t="s">
        <v>85</v>
      </c>
    </row>
    <row r="694" s="12" customFormat="1" ht="22.8" customHeight="1">
      <c r="A694" s="12"/>
      <c r="B694" s="195"/>
      <c r="C694" s="196"/>
      <c r="D694" s="197" t="s">
        <v>74</v>
      </c>
      <c r="E694" s="209" t="s">
        <v>1670</v>
      </c>
      <c r="F694" s="209" t="s">
        <v>1671</v>
      </c>
      <c r="G694" s="196"/>
      <c r="H694" s="196"/>
      <c r="I694" s="199"/>
      <c r="J694" s="210">
        <f>BK694</f>
        <v>0</v>
      </c>
      <c r="K694" s="196"/>
      <c r="L694" s="201"/>
      <c r="M694" s="202"/>
      <c r="N694" s="203"/>
      <c r="O694" s="203"/>
      <c r="P694" s="204">
        <f>SUM(P695:P696)</f>
        <v>0</v>
      </c>
      <c r="Q694" s="203"/>
      <c r="R694" s="204">
        <f>SUM(R695:R696)</f>
        <v>0</v>
      </c>
      <c r="S694" s="203"/>
      <c r="T694" s="205">
        <f>SUM(T695:T696)</f>
        <v>0</v>
      </c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R694" s="206" t="s">
        <v>197</v>
      </c>
      <c r="AT694" s="207" t="s">
        <v>74</v>
      </c>
      <c r="AU694" s="207" t="s">
        <v>83</v>
      </c>
      <c r="AY694" s="206" t="s">
        <v>126</v>
      </c>
      <c r="BK694" s="208">
        <f>SUM(BK695:BK696)</f>
        <v>0</v>
      </c>
    </row>
    <row r="695" s="2" customFormat="1" ht="16.5" customHeight="1">
      <c r="A695" s="37"/>
      <c r="B695" s="38"/>
      <c r="C695" s="211" t="s">
        <v>1672</v>
      </c>
      <c r="D695" s="211" t="s">
        <v>129</v>
      </c>
      <c r="E695" s="212" t="s">
        <v>1673</v>
      </c>
      <c r="F695" s="213" t="s">
        <v>1671</v>
      </c>
      <c r="G695" s="214" t="s">
        <v>1674</v>
      </c>
      <c r="H695" s="244"/>
      <c r="I695" s="216"/>
      <c r="J695" s="217">
        <f>ROUND(I695*H695,2)</f>
        <v>0</v>
      </c>
      <c r="K695" s="213" t="s">
        <v>178</v>
      </c>
      <c r="L695" s="43"/>
      <c r="M695" s="225" t="s">
        <v>20</v>
      </c>
      <c r="N695" s="226" t="s">
        <v>46</v>
      </c>
      <c r="O695" s="83"/>
      <c r="P695" s="227">
        <f>O695*H695</f>
        <v>0</v>
      </c>
      <c r="Q695" s="227">
        <v>0</v>
      </c>
      <c r="R695" s="227">
        <f>Q695*H695</f>
        <v>0</v>
      </c>
      <c r="S695" s="227">
        <v>0</v>
      </c>
      <c r="T695" s="228">
        <f>S695*H695</f>
        <v>0</v>
      </c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R695" s="223" t="s">
        <v>1667</v>
      </c>
      <c r="AT695" s="223" t="s">
        <v>129</v>
      </c>
      <c r="AU695" s="223" t="s">
        <v>85</v>
      </c>
      <c r="AY695" s="16" t="s">
        <v>126</v>
      </c>
      <c r="BE695" s="224">
        <f>IF(N695="základní",J695,0)</f>
        <v>0</v>
      </c>
      <c r="BF695" s="224">
        <f>IF(N695="snížená",J695,0)</f>
        <v>0</v>
      </c>
      <c r="BG695" s="224">
        <f>IF(N695="zákl. přenesená",J695,0)</f>
        <v>0</v>
      </c>
      <c r="BH695" s="224">
        <f>IF(N695="sníž. přenesená",J695,0)</f>
        <v>0</v>
      </c>
      <c r="BI695" s="224">
        <f>IF(N695="nulová",J695,0)</f>
        <v>0</v>
      </c>
      <c r="BJ695" s="16" t="s">
        <v>83</v>
      </c>
      <c r="BK695" s="224">
        <f>ROUND(I695*H695,2)</f>
        <v>0</v>
      </c>
      <c r="BL695" s="16" t="s">
        <v>1667</v>
      </c>
      <c r="BM695" s="223" t="s">
        <v>1675</v>
      </c>
    </row>
    <row r="696" s="2" customFormat="1">
      <c r="A696" s="37"/>
      <c r="B696" s="38"/>
      <c r="C696" s="39"/>
      <c r="D696" s="229" t="s">
        <v>181</v>
      </c>
      <c r="E696" s="39"/>
      <c r="F696" s="230" t="s">
        <v>1676</v>
      </c>
      <c r="G696" s="39"/>
      <c r="H696" s="39"/>
      <c r="I696" s="231"/>
      <c r="J696" s="39"/>
      <c r="K696" s="39"/>
      <c r="L696" s="43"/>
      <c r="M696" s="232"/>
      <c r="N696" s="233"/>
      <c r="O696" s="83"/>
      <c r="P696" s="83"/>
      <c r="Q696" s="83"/>
      <c r="R696" s="83"/>
      <c r="S696" s="83"/>
      <c r="T696" s="84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T696" s="16" t="s">
        <v>181</v>
      </c>
      <c r="AU696" s="16" t="s">
        <v>85</v>
      </c>
    </row>
    <row r="697" s="12" customFormat="1" ht="22.8" customHeight="1">
      <c r="A697" s="12"/>
      <c r="B697" s="195"/>
      <c r="C697" s="196"/>
      <c r="D697" s="197" t="s">
        <v>74</v>
      </c>
      <c r="E697" s="209" t="s">
        <v>1677</v>
      </c>
      <c r="F697" s="209" t="s">
        <v>1678</v>
      </c>
      <c r="G697" s="196"/>
      <c r="H697" s="196"/>
      <c r="I697" s="199"/>
      <c r="J697" s="210">
        <f>BK697</f>
        <v>0</v>
      </c>
      <c r="K697" s="196"/>
      <c r="L697" s="201"/>
      <c r="M697" s="202"/>
      <c r="N697" s="203"/>
      <c r="O697" s="203"/>
      <c r="P697" s="204">
        <f>SUM(P698:P699)</f>
        <v>0</v>
      </c>
      <c r="Q697" s="203"/>
      <c r="R697" s="204">
        <f>SUM(R698:R699)</f>
        <v>0</v>
      </c>
      <c r="S697" s="203"/>
      <c r="T697" s="205">
        <f>SUM(T698:T699)</f>
        <v>0</v>
      </c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R697" s="206" t="s">
        <v>197</v>
      </c>
      <c r="AT697" s="207" t="s">
        <v>74</v>
      </c>
      <c r="AU697" s="207" t="s">
        <v>83</v>
      </c>
      <c r="AY697" s="206" t="s">
        <v>126</v>
      </c>
      <c r="BK697" s="208">
        <f>SUM(BK698:BK699)</f>
        <v>0</v>
      </c>
    </row>
    <row r="698" s="2" customFormat="1" ht="16.5" customHeight="1">
      <c r="A698" s="37"/>
      <c r="B698" s="38"/>
      <c r="C698" s="211" t="s">
        <v>1679</v>
      </c>
      <c r="D698" s="211" t="s">
        <v>129</v>
      </c>
      <c r="E698" s="212" t="s">
        <v>1680</v>
      </c>
      <c r="F698" s="213" t="s">
        <v>1678</v>
      </c>
      <c r="G698" s="214" t="s">
        <v>1674</v>
      </c>
      <c r="H698" s="244"/>
      <c r="I698" s="216"/>
      <c r="J698" s="217">
        <f>ROUND(I698*H698,2)</f>
        <v>0</v>
      </c>
      <c r="K698" s="213" t="s">
        <v>178</v>
      </c>
      <c r="L698" s="43"/>
      <c r="M698" s="225" t="s">
        <v>20</v>
      </c>
      <c r="N698" s="226" t="s">
        <v>46</v>
      </c>
      <c r="O698" s="83"/>
      <c r="P698" s="227">
        <f>O698*H698</f>
        <v>0</v>
      </c>
      <c r="Q698" s="227">
        <v>0</v>
      </c>
      <c r="R698" s="227">
        <f>Q698*H698</f>
        <v>0</v>
      </c>
      <c r="S698" s="227">
        <v>0</v>
      </c>
      <c r="T698" s="228">
        <f>S698*H698</f>
        <v>0</v>
      </c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R698" s="223" t="s">
        <v>1667</v>
      </c>
      <c r="AT698" s="223" t="s">
        <v>129</v>
      </c>
      <c r="AU698" s="223" t="s">
        <v>85</v>
      </c>
      <c r="AY698" s="16" t="s">
        <v>126</v>
      </c>
      <c r="BE698" s="224">
        <f>IF(N698="základní",J698,0)</f>
        <v>0</v>
      </c>
      <c r="BF698" s="224">
        <f>IF(N698="snížená",J698,0)</f>
        <v>0</v>
      </c>
      <c r="BG698" s="224">
        <f>IF(N698="zákl. přenesená",J698,0)</f>
        <v>0</v>
      </c>
      <c r="BH698" s="224">
        <f>IF(N698="sníž. přenesená",J698,0)</f>
        <v>0</v>
      </c>
      <c r="BI698" s="224">
        <f>IF(N698="nulová",J698,0)</f>
        <v>0</v>
      </c>
      <c r="BJ698" s="16" t="s">
        <v>83</v>
      </c>
      <c r="BK698" s="224">
        <f>ROUND(I698*H698,2)</f>
        <v>0</v>
      </c>
      <c r="BL698" s="16" t="s">
        <v>1667</v>
      </c>
      <c r="BM698" s="223" t="s">
        <v>1681</v>
      </c>
    </row>
    <row r="699" s="2" customFormat="1">
      <c r="A699" s="37"/>
      <c r="B699" s="38"/>
      <c r="C699" s="39"/>
      <c r="D699" s="229" t="s">
        <v>181</v>
      </c>
      <c r="E699" s="39"/>
      <c r="F699" s="230" t="s">
        <v>1682</v>
      </c>
      <c r="G699" s="39"/>
      <c r="H699" s="39"/>
      <c r="I699" s="231"/>
      <c r="J699" s="39"/>
      <c r="K699" s="39"/>
      <c r="L699" s="43"/>
      <c r="M699" s="232"/>
      <c r="N699" s="233"/>
      <c r="O699" s="83"/>
      <c r="P699" s="83"/>
      <c r="Q699" s="83"/>
      <c r="R699" s="83"/>
      <c r="S699" s="83"/>
      <c r="T699" s="84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T699" s="16" t="s">
        <v>181</v>
      </c>
      <c r="AU699" s="16" t="s">
        <v>85</v>
      </c>
    </row>
    <row r="700" s="12" customFormat="1" ht="22.8" customHeight="1">
      <c r="A700" s="12"/>
      <c r="B700" s="195"/>
      <c r="C700" s="196"/>
      <c r="D700" s="197" t="s">
        <v>74</v>
      </c>
      <c r="E700" s="209" t="s">
        <v>1683</v>
      </c>
      <c r="F700" s="209" t="s">
        <v>1684</v>
      </c>
      <c r="G700" s="196"/>
      <c r="H700" s="196"/>
      <c r="I700" s="199"/>
      <c r="J700" s="210">
        <f>BK700</f>
        <v>0</v>
      </c>
      <c r="K700" s="196"/>
      <c r="L700" s="201"/>
      <c r="M700" s="202"/>
      <c r="N700" s="203"/>
      <c r="O700" s="203"/>
      <c r="P700" s="204">
        <f>SUM(P701:P702)</f>
        <v>0</v>
      </c>
      <c r="Q700" s="203"/>
      <c r="R700" s="204">
        <f>SUM(R701:R702)</f>
        <v>0</v>
      </c>
      <c r="S700" s="203"/>
      <c r="T700" s="205">
        <f>SUM(T701:T702)</f>
        <v>0</v>
      </c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R700" s="206" t="s">
        <v>197</v>
      </c>
      <c r="AT700" s="207" t="s">
        <v>74</v>
      </c>
      <c r="AU700" s="207" t="s">
        <v>83</v>
      </c>
      <c r="AY700" s="206" t="s">
        <v>126</v>
      </c>
      <c r="BK700" s="208">
        <f>SUM(BK701:BK702)</f>
        <v>0</v>
      </c>
    </row>
    <row r="701" s="2" customFormat="1" ht="16.5" customHeight="1">
      <c r="A701" s="37"/>
      <c r="B701" s="38"/>
      <c r="C701" s="211" t="s">
        <v>1685</v>
      </c>
      <c r="D701" s="211" t="s">
        <v>129</v>
      </c>
      <c r="E701" s="212" t="s">
        <v>1686</v>
      </c>
      <c r="F701" s="213" t="s">
        <v>1684</v>
      </c>
      <c r="G701" s="214" t="s">
        <v>1674</v>
      </c>
      <c r="H701" s="244"/>
      <c r="I701" s="216"/>
      <c r="J701" s="217">
        <f>ROUND(I701*H701,2)</f>
        <v>0</v>
      </c>
      <c r="K701" s="213" t="s">
        <v>178</v>
      </c>
      <c r="L701" s="43"/>
      <c r="M701" s="225" t="s">
        <v>20</v>
      </c>
      <c r="N701" s="226" t="s">
        <v>46</v>
      </c>
      <c r="O701" s="83"/>
      <c r="P701" s="227">
        <f>O701*H701</f>
        <v>0</v>
      </c>
      <c r="Q701" s="227">
        <v>0</v>
      </c>
      <c r="R701" s="227">
        <f>Q701*H701</f>
        <v>0</v>
      </c>
      <c r="S701" s="227">
        <v>0</v>
      </c>
      <c r="T701" s="228">
        <f>S701*H701</f>
        <v>0</v>
      </c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R701" s="223" t="s">
        <v>1667</v>
      </c>
      <c r="AT701" s="223" t="s">
        <v>129</v>
      </c>
      <c r="AU701" s="223" t="s">
        <v>85</v>
      </c>
      <c r="AY701" s="16" t="s">
        <v>126</v>
      </c>
      <c r="BE701" s="224">
        <f>IF(N701="základní",J701,0)</f>
        <v>0</v>
      </c>
      <c r="BF701" s="224">
        <f>IF(N701="snížená",J701,0)</f>
        <v>0</v>
      </c>
      <c r="BG701" s="224">
        <f>IF(N701="zákl. přenesená",J701,0)</f>
        <v>0</v>
      </c>
      <c r="BH701" s="224">
        <f>IF(N701="sníž. přenesená",J701,0)</f>
        <v>0</v>
      </c>
      <c r="BI701" s="224">
        <f>IF(N701="nulová",J701,0)</f>
        <v>0</v>
      </c>
      <c r="BJ701" s="16" t="s">
        <v>83</v>
      </c>
      <c r="BK701" s="224">
        <f>ROUND(I701*H701,2)</f>
        <v>0</v>
      </c>
      <c r="BL701" s="16" t="s">
        <v>1667</v>
      </c>
      <c r="BM701" s="223" t="s">
        <v>1687</v>
      </c>
    </row>
    <row r="702" s="2" customFormat="1">
      <c r="A702" s="37"/>
      <c r="B702" s="38"/>
      <c r="C702" s="39"/>
      <c r="D702" s="229" t="s">
        <v>181</v>
      </c>
      <c r="E702" s="39"/>
      <c r="F702" s="230" t="s">
        <v>1688</v>
      </c>
      <c r="G702" s="39"/>
      <c r="H702" s="39"/>
      <c r="I702" s="231"/>
      <c r="J702" s="39"/>
      <c r="K702" s="39"/>
      <c r="L702" s="43"/>
      <c r="M702" s="232"/>
      <c r="N702" s="233"/>
      <c r="O702" s="83"/>
      <c r="P702" s="83"/>
      <c r="Q702" s="83"/>
      <c r="R702" s="83"/>
      <c r="S702" s="83"/>
      <c r="T702" s="84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T702" s="16" t="s">
        <v>181</v>
      </c>
      <c r="AU702" s="16" t="s">
        <v>85</v>
      </c>
    </row>
    <row r="703" s="12" customFormat="1" ht="22.8" customHeight="1">
      <c r="A703" s="12"/>
      <c r="B703" s="195"/>
      <c r="C703" s="196"/>
      <c r="D703" s="197" t="s">
        <v>74</v>
      </c>
      <c r="E703" s="209" t="s">
        <v>1689</v>
      </c>
      <c r="F703" s="209" t="s">
        <v>1690</v>
      </c>
      <c r="G703" s="196"/>
      <c r="H703" s="196"/>
      <c r="I703" s="199"/>
      <c r="J703" s="210">
        <f>BK703</f>
        <v>0</v>
      </c>
      <c r="K703" s="196"/>
      <c r="L703" s="201"/>
      <c r="M703" s="202"/>
      <c r="N703" s="203"/>
      <c r="O703" s="203"/>
      <c r="P703" s="204">
        <f>SUM(P704:P705)</f>
        <v>0</v>
      </c>
      <c r="Q703" s="203"/>
      <c r="R703" s="204">
        <f>SUM(R704:R705)</f>
        <v>0</v>
      </c>
      <c r="S703" s="203"/>
      <c r="T703" s="205">
        <f>SUM(T704:T705)</f>
        <v>0</v>
      </c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R703" s="206" t="s">
        <v>197</v>
      </c>
      <c r="AT703" s="207" t="s">
        <v>74</v>
      </c>
      <c r="AU703" s="207" t="s">
        <v>83</v>
      </c>
      <c r="AY703" s="206" t="s">
        <v>126</v>
      </c>
      <c r="BK703" s="208">
        <f>SUM(BK704:BK705)</f>
        <v>0</v>
      </c>
    </row>
    <row r="704" s="2" customFormat="1" ht="24.15" customHeight="1">
      <c r="A704" s="37"/>
      <c r="B704" s="38"/>
      <c r="C704" s="211" t="s">
        <v>1691</v>
      </c>
      <c r="D704" s="211" t="s">
        <v>129</v>
      </c>
      <c r="E704" s="212" t="s">
        <v>1692</v>
      </c>
      <c r="F704" s="213" t="s">
        <v>1693</v>
      </c>
      <c r="G704" s="214" t="s">
        <v>1674</v>
      </c>
      <c r="H704" s="244"/>
      <c r="I704" s="216"/>
      <c r="J704" s="217">
        <f>ROUND(I704*H704,2)</f>
        <v>0</v>
      </c>
      <c r="K704" s="213" t="s">
        <v>178</v>
      </c>
      <c r="L704" s="43"/>
      <c r="M704" s="225" t="s">
        <v>20</v>
      </c>
      <c r="N704" s="226" t="s">
        <v>46</v>
      </c>
      <c r="O704" s="83"/>
      <c r="P704" s="227">
        <f>O704*H704</f>
        <v>0</v>
      </c>
      <c r="Q704" s="227">
        <v>0</v>
      </c>
      <c r="R704" s="227">
        <f>Q704*H704</f>
        <v>0</v>
      </c>
      <c r="S704" s="227">
        <v>0</v>
      </c>
      <c r="T704" s="228">
        <f>S704*H704</f>
        <v>0</v>
      </c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R704" s="223" t="s">
        <v>1667</v>
      </c>
      <c r="AT704" s="223" t="s">
        <v>129</v>
      </c>
      <c r="AU704" s="223" t="s">
        <v>85</v>
      </c>
      <c r="AY704" s="16" t="s">
        <v>126</v>
      </c>
      <c r="BE704" s="224">
        <f>IF(N704="základní",J704,0)</f>
        <v>0</v>
      </c>
      <c r="BF704" s="224">
        <f>IF(N704="snížená",J704,0)</f>
        <v>0</v>
      </c>
      <c r="BG704" s="224">
        <f>IF(N704="zákl. přenesená",J704,0)</f>
        <v>0</v>
      </c>
      <c r="BH704" s="224">
        <f>IF(N704="sníž. přenesená",J704,0)</f>
        <v>0</v>
      </c>
      <c r="BI704" s="224">
        <f>IF(N704="nulová",J704,0)</f>
        <v>0</v>
      </c>
      <c r="BJ704" s="16" t="s">
        <v>83</v>
      </c>
      <c r="BK704" s="224">
        <f>ROUND(I704*H704,2)</f>
        <v>0</v>
      </c>
      <c r="BL704" s="16" t="s">
        <v>1667</v>
      </c>
      <c r="BM704" s="223" t="s">
        <v>1694</v>
      </c>
    </row>
    <row r="705" s="2" customFormat="1">
      <c r="A705" s="37"/>
      <c r="B705" s="38"/>
      <c r="C705" s="39"/>
      <c r="D705" s="229" t="s">
        <v>181</v>
      </c>
      <c r="E705" s="39"/>
      <c r="F705" s="230" t="s">
        <v>1695</v>
      </c>
      <c r="G705" s="39"/>
      <c r="H705" s="39"/>
      <c r="I705" s="231"/>
      <c r="J705" s="39"/>
      <c r="K705" s="39"/>
      <c r="L705" s="43"/>
      <c r="M705" s="245"/>
      <c r="N705" s="246"/>
      <c r="O705" s="220"/>
      <c r="P705" s="220"/>
      <c r="Q705" s="220"/>
      <c r="R705" s="220"/>
      <c r="S705" s="220"/>
      <c r="T705" s="24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T705" s="16" t="s">
        <v>181</v>
      </c>
      <c r="AU705" s="16" t="s">
        <v>85</v>
      </c>
    </row>
    <row r="706" s="2" customFormat="1" ht="6.96" customHeight="1">
      <c r="A706" s="37"/>
      <c r="B706" s="58"/>
      <c r="C706" s="59"/>
      <c r="D706" s="59"/>
      <c r="E706" s="59"/>
      <c r="F706" s="59"/>
      <c r="G706" s="59"/>
      <c r="H706" s="59"/>
      <c r="I706" s="59"/>
      <c r="J706" s="59"/>
      <c r="K706" s="59"/>
      <c r="L706" s="43"/>
      <c r="M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</row>
  </sheetData>
  <sheetProtection sheet="1" autoFilter="0" formatColumns="0" formatRows="0" objects="1" scenarios="1" spinCount="100000" saltValue="/xDIiF3gh2W5OrU34+zQHphE0ySIf6owhI598Im3fRacJFlYKX2e83kiqw0w3mhcJDFma84vP580i7ARE7F72A==" hashValue="0GW6N7/nZBIDUwLYIVyDv5bmkrmMR11g2yLtFpx1+8x/TlLNDughmQBKtKZ2ZicvCTDvo+yp5g9XEhQGPSXrYA==" algorithmName="SHA-512" password="CC35"/>
  <autoFilter ref="C120:K70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9:H109"/>
    <mergeCell ref="E111:H111"/>
    <mergeCell ref="E113:H113"/>
    <mergeCell ref="L2:V2"/>
  </mergeCells>
  <hyperlinks>
    <hyperlink ref="F125" r:id="rId1" display="https://podminky.urs.cz/item/CS_URS_2024_02/113106021"/>
    <hyperlink ref="F127" r:id="rId2" display="https://podminky.urs.cz/item/CS_URS_2024_02/113107022"/>
    <hyperlink ref="F129" r:id="rId3" display="https://podminky.urs.cz/item/CS_URS_2024_02/119003227"/>
    <hyperlink ref="F131" r:id="rId4" display="https://podminky.urs.cz/item/CS_URS_2024_02/119003228"/>
    <hyperlink ref="F133" r:id="rId5" display="https://podminky.urs.cz/item/CS_URS_2024_02/131251100"/>
    <hyperlink ref="F135" r:id="rId6" display="https://podminky.urs.cz/item/CS_URS_2024_02/132251101"/>
    <hyperlink ref="F137" r:id="rId7" display="https://podminky.urs.cz/item/CS_URS_2024_02/139711111"/>
    <hyperlink ref="F139" r:id="rId8" display="https://podminky.urs.cz/item/CS_URS_2024_02/162211311"/>
    <hyperlink ref="F141" r:id="rId9" display="https://podminky.urs.cz/item/CS_URS_2024_02/162211319"/>
    <hyperlink ref="F143" r:id="rId10" display="https://podminky.urs.cz/item/CS_URS_2024_02/171201231"/>
    <hyperlink ref="F145" r:id="rId11" display="https://podminky.urs.cz/item/CS_URS_2024_02/171251201"/>
    <hyperlink ref="F147" r:id="rId12" display="https://podminky.urs.cz/item/CS_URS_2024_02/174112101"/>
    <hyperlink ref="F149" r:id="rId13" display="https://podminky.urs.cz/item/CS_URS_2024_02/174112102"/>
    <hyperlink ref="F152" r:id="rId14" display="https://podminky.urs.cz/item/CS_URS_2024_02/175111101"/>
    <hyperlink ref="F155" r:id="rId15" display="https://podminky.urs.cz/item/CS_URS_2024_02/181411131"/>
    <hyperlink ref="F159" r:id="rId16" display="https://podminky.urs.cz/item/CS_URS_2024_02/271542211"/>
    <hyperlink ref="F162" r:id="rId17" display="https://podminky.urs.cz/item/CS_URS_2024_02/311272211"/>
    <hyperlink ref="F164" r:id="rId18" display="https://podminky.urs.cz/item/CS_URS_2024_02/311273955"/>
    <hyperlink ref="F166" r:id="rId19" display="https://podminky.urs.cz/item/CS_URS_2024_02/340271021"/>
    <hyperlink ref="F169" r:id="rId20" display="https://podminky.urs.cz/item/CS_URS_2024_02/346272256"/>
    <hyperlink ref="F172" r:id="rId21" display="https://podminky.urs.cz/item/CS_URS_2024_02/451572111"/>
    <hyperlink ref="F175" r:id="rId22" display="https://podminky.urs.cz/item/CS_URS_2024_02/596811220"/>
    <hyperlink ref="F178" r:id="rId23" display="https://podminky.urs.cz/item/CS_URS_2024_02/612131121"/>
    <hyperlink ref="F180" r:id="rId24" display="https://podminky.urs.cz/item/CS_URS_2024_02/612311131"/>
    <hyperlink ref="F182" r:id="rId25" display="https://podminky.urs.cz/item/CS_URS_2024_02/612315101"/>
    <hyperlink ref="F184" r:id="rId26" display="https://podminky.urs.cz/item/CS_URS_2024_02/612315203"/>
    <hyperlink ref="F186" r:id="rId27" display="https://podminky.urs.cz/item/CS_URS_2024_02/612315223"/>
    <hyperlink ref="F188" r:id="rId28" display="https://podminky.urs.cz/item/CS_URS_2024_02/612315301"/>
    <hyperlink ref="F190" r:id="rId29" display="https://podminky.urs.cz/item/CS_URS_2024_02/622142001"/>
    <hyperlink ref="F192" r:id="rId30" display="https://podminky.urs.cz/item/CS_URS_2023_02/631312141"/>
    <hyperlink ref="F194" r:id="rId31" display="https://podminky.urs.cz/item/CS_URS_2023_02/631312141"/>
    <hyperlink ref="F196" r:id="rId32" display="https://podminky.urs.cz/item/CS_URS_2024_01/631362021"/>
    <hyperlink ref="F198" r:id="rId33" display="https://podminky.urs.cz/item/CS_URS_2024_02/632452411"/>
    <hyperlink ref="F201" r:id="rId34" display="https://podminky.urs.cz/item/CS_URS_2024_02/877350330"/>
    <hyperlink ref="F204" r:id="rId35" display="https://podminky.urs.cz/item/CS_URS_2024_02/894811151"/>
    <hyperlink ref="F207" r:id="rId36" display="https://podminky.urs.cz/item/CS_URS_2024_02/946112111"/>
    <hyperlink ref="F209" r:id="rId37" display="https://podminky.urs.cz/item/CS_URS_2024_02/946112211"/>
    <hyperlink ref="F211" r:id="rId38" display="https://podminky.urs.cz/item/CS_URS_2024_02/946112811"/>
    <hyperlink ref="F213" r:id="rId39" display="https://podminky.urs.cz/item/CS_URS_2024_02/952901111"/>
    <hyperlink ref="F215" r:id="rId40" display="https://podminky.urs.cz/item/CS_URS_2024_02/962031133"/>
    <hyperlink ref="F217" r:id="rId41" display="https://podminky.urs.cz/item/CS_URS_2024_02/965042141"/>
    <hyperlink ref="F219" r:id="rId42" display="https://podminky.urs.cz/item/CS_URS_2024_02/965042241"/>
    <hyperlink ref="F221" r:id="rId43" display="https://podminky.urs.cz/item/CS_URS_2024_02/965049112"/>
    <hyperlink ref="F223" r:id="rId44" display="https://podminky.urs.cz/item/CS_URS_2024_02/968062244"/>
    <hyperlink ref="F225" r:id="rId45" display="https://podminky.urs.cz/item/CS_URS_2024_02/968062245"/>
    <hyperlink ref="F227" r:id="rId46" display="https://podminky.urs.cz/item/CS_URS_2024_02/968072455"/>
    <hyperlink ref="F229" r:id="rId47" display="https://podminky.urs.cz/item/CS_URS_2024_02/973031324"/>
    <hyperlink ref="F231" r:id="rId48" display="https://podminky.urs.cz/item/CS_URS_2024_02/974031121"/>
    <hyperlink ref="F233" r:id="rId49" display="https://podminky.urs.cz/item/CS_URS_2024_02/974031132"/>
    <hyperlink ref="F235" r:id="rId50" display="https://podminky.urs.cz/item/CS_URS_2024_02/974031133"/>
    <hyperlink ref="F237" r:id="rId51" display="https://podminky.urs.cz/item/CS_URS_2024_02/974031134"/>
    <hyperlink ref="F239" r:id="rId52" display="https://podminky.urs.cz/item/CS_URS_2024_02/974031142"/>
    <hyperlink ref="F241" r:id="rId53" display="https://podminky.urs.cz/item/CS_URS_2024_02/974031153"/>
    <hyperlink ref="F243" r:id="rId54" display="https://podminky.urs.cz/item/CS_URS_2024_02/977151111"/>
    <hyperlink ref="F245" r:id="rId55" display="https://podminky.urs.cz/item/CS_URS_2024_02/977151112"/>
    <hyperlink ref="F247" r:id="rId56" display="https://podminky.urs.cz/item/CS_URS_2024_02/977151113"/>
    <hyperlink ref="F249" r:id="rId57" display="https://podminky.urs.cz/item/CS_URS_2024_02/977151126"/>
    <hyperlink ref="F251" r:id="rId58" display="https://podminky.urs.cz/item/CS_URS_2024_02/977312112"/>
    <hyperlink ref="F255" r:id="rId59" display="https://podminky.urs.cz/item/CS_URS_2024_02/997013211"/>
    <hyperlink ref="F257" r:id="rId60" display="https://podminky.urs.cz/item/CS_URS_2024_02/997013501"/>
    <hyperlink ref="F259" r:id="rId61" display="https://podminky.urs.cz/item/CS_URS_2024_02/997013509"/>
    <hyperlink ref="F261" r:id="rId62" display="https://podminky.urs.cz/item/CS_URS_2024_02/997013631"/>
    <hyperlink ref="F264" r:id="rId63" display="https://podminky.urs.cz/item/CS_URS_2024_02/998018001"/>
    <hyperlink ref="F268" r:id="rId64" display="https://podminky.urs.cz/item/CS_URS_2023_02/711113117"/>
    <hyperlink ref="F270" r:id="rId65" display="https://podminky.urs.cz/item/CS_URS_2024_01/998711121"/>
    <hyperlink ref="F273" r:id="rId66" display="https://podminky.urs.cz/item/CS_URS_2024_02/721110806"/>
    <hyperlink ref="F275" r:id="rId67" display="https://podminky.urs.cz/item/CS_URS_2024_02/721140802"/>
    <hyperlink ref="F277" r:id="rId68" display="https://podminky.urs.cz/item/CS_URS_2024_02/721140806"/>
    <hyperlink ref="F279" r:id="rId69" display="https://podminky.urs.cz/item/CS_URS_2024_02/721171803"/>
    <hyperlink ref="F281" r:id="rId70" display="https://podminky.urs.cz/item/CS_URS_2024_02/721171808"/>
    <hyperlink ref="F283" r:id="rId71" display="https://podminky.urs.cz/item/CS_URS_2024_02/721173401"/>
    <hyperlink ref="F285" r:id="rId72" display="https://podminky.urs.cz/item/CS_URS_2024_02/721173402"/>
    <hyperlink ref="F287" r:id="rId73" display="https://podminky.urs.cz/item/CS_URS_2024_02/721173403"/>
    <hyperlink ref="F289" r:id="rId74" display="https://podminky.urs.cz/item/CS_URS_2024_02/721173404"/>
    <hyperlink ref="F291" r:id="rId75" display="https://podminky.urs.cz/item/CS_URS_2024_02/721174042"/>
    <hyperlink ref="F293" r:id="rId76" display="https://podminky.urs.cz/item/CS_URS_2024_02/721174043"/>
    <hyperlink ref="F295" r:id="rId77" display="https://podminky.urs.cz/item/CS_URS_2024_02/721174044"/>
    <hyperlink ref="F297" r:id="rId78" display="https://podminky.urs.cz/item/CS_URS_2024_02/721174045"/>
    <hyperlink ref="F301" r:id="rId79" display="https://podminky.urs.cz/item/CS_URS_2024_02/721175011"/>
    <hyperlink ref="F303" r:id="rId80" display="https://podminky.urs.cz/item/CS_URS_2024_02/721175013"/>
    <hyperlink ref="F305" r:id="rId81" display="https://podminky.urs.cz/item/CS_URS_2024_02/721175022"/>
    <hyperlink ref="F307" r:id="rId82" display="https://podminky.urs.cz/item/CS_URS_2024_02/721194104"/>
    <hyperlink ref="F309" r:id="rId83" display="https://podminky.urs.cz/item/CS_URS_2024_02/721194105"/>
    <hyperlink ref="F311" r:id="rId84" display="https://podminky.urs.cz/item/CS_URS_2024_02/721194109"/>
    <hyperlink ref="F313" r:id="rId85" display="https://podminky.urs.cz/item/CS_URS_2024_02/721212121"/>
    <hyperlink ref="F315" r:id="rId86" display="https://podminky.urs.cz/item/CS_URS_2024_02/721290112"/>
    <hyperlink ref="F317" r:id="rId87" display="https://podminky.urs.cz/item/CS_URS_2024_02/998721121"/>
    <hyperlink ref="F320" r:id="rId88" display="https://podminky.urs.cz/item/CS_URS_2024_02/722170801"/>
    <hyperlink ref="F322" r:id="rId89" display="https://podminky.urs.cz/item/CS_URS_2024_02/722170804"/>
    <hyperlink ref="F324" r:id="rId90" display="https://podminky.urs.cz/item/CS_URS_2024_02/722175002"/>
    <hyperlink ref="F326" r:id="rId91" display="https://podminky.urs.cz/item/CS_URS_2024_02/722175003"/>
    <hyperlink ref="F328" r:id="rId92" display="https://podminky.urs.cz/item/CS_URS_2024_02/722175004"/>
    <hyperlink ref="F330" r:id="rId93" display="https://podminky.urs.cz/item/CS_URS_2024_02/722181231"/>
    <hyperlink ref="F332" r:id="rId94" display="https://podminky.urs.cz/item/CS_URS_2024_02/722181232"/>
    <hyperlink ref="F334" r:id="rId95" display="https://podminky.urs.cz/item/CS_URS_2024_02/722181851"/>
    <hyperlink ref="F336" r:id="rId96" display="https://podminky.urs.cz/item/CS_URS_2024_02/722182011"/>
    <hyperlink ref="F338" r:id="rId97" display="https://podminky.urs.cz/item/CS_URS_2024_02/722182013"/>
    <hyperlink ref="F340" r:id="rId98" display="https://podminky.urs.cz/item/CS_URS_2024_02/722190401"/>
    <hyperlink ref="F343" r:id="rId99" display="https://podminky.urs.cz/item/CS_URS_2024_02/722220111"/>
    <hyperlink ref="F345" r:id="rId100" display="https://podminky.urs.cz/item/CS_URS_2024_02/722220121"/>
    <hyperlink ref="F347" r:id="rId101" display="https://podminky.urs.cz/item/CS_URS_2025_02/722220238"/>
    <hyperlink ref="F349" r:id="rId102" display="https://podminky.urs.cz/item/CS_URS_2024_02/722220861"/>
    <hyperlink ref="F351" r:id="rId103" display="https://podminky.urs.cz/item/CS_URS_2024_02/722220862"/>
    <hyperlink ref="F353" r:id="rId104" display="https://podminky.urs.cz/item/CS_URS_2024_02/722220871"/>
    <hyperlink ref="F355" r:id="rId105" display="https://podminky.urs.cz/item/CS_URS_2024_02/722220872"/>
    <hyperlink ref="F357" r:id="rId106" display="https://podminky.urs.cz/item/CS_URS_2025_02/722229102"/>
    <hyperlink ref="F360" r:id="rId107" display="https://podminky.urs.cz/item/CS_URS_2024_02/722231075"/>
    <hyperlink ref="F362" r:id="rId108" display="https://podminky.urs.cz/item/CS_URS_2024_02/722232061"/>
    <hyperlink ref="F364" r:id="rId109" display="https://podminky.urs.cz/item/CS_URS_2024_02/722232062"/>
    <hyperlink ref="F366" r:id="rId110" display="https://podminky.urs.cz/item/CS_URS_2024_02/722232064"/>
    <hyperlink ref="F368" r:id="rId111" display="https://podminky.urs.cz/item/CS_URS_2024_02/722240124"/>
    <hyperlink ref="F370" r:id="rId112" display="https://podminky.urs.cz/item/CS_URS_2024_02/722290234"/>
    <hyperlink ref="F372" r:id="rId113" display="https://podminky.urs.cz/item/CS_URS_2024_02/722290246"/>
    <hyperlink ref="F374" r:id="rId114" display="https://podminky.urs.cz/item/CS_URS_2024_02/998722121"/>
    <hyperlink ref="F377" r:id="rId115" display="https://podminky.urs.cz/item/CS_URS_2024_02/725110811"/>
    <hyperlink ref="F379" r:id="rId116" display="https://podminky.urs.cz/item/CS_URS_2024_02/725119125"/>
    <hyperlink ref="F382" r:id="rId117" display="https://podminky.urs.cz/item/CS_URS_2024_02/725119131"/>
    <hyperlink ref="F389" r:id="rId118" display="https://podminky.urs.cz/item/CS_URS_2024_02/725129102"/>
    <hyperlink ref="F393" r:id="rId119" display="https://podminky.urs.cz/item/CS_URS_2024_02/725210821"/>
    <hyperlink ref="F395" r:id="rId120" display="https://podminky.urs.cz/item/CS_URS_2024_02/725211615"/>
    <hyperlink ref="F397" r:id="rId121" display="https://podminky.urs.cz/item/CS_URS_2024_02/725212213"/>
    <hyperlink ref="F399" r:id="rId122" display="https://podminky.urs.cz/item/CS_URS_2024_02/725240812"/>
    <hyperlink ref="F401" r:id="rId123" display="https://podminky.urs.cz/item/CS_URS_2024_02/725244313"/>
    <hyperlink ref="F403" r:id="rId124" display="https://podminky.urs.cz/item/CS_URS_2024_02/725291652"/>
    <hyperlink ref="F406" r:id="rId125" display="https://podminky.urs.cz/item/CS_URS_2024_02/725291653"/>
    <hyperlink ref="F409" r:id="rId126" display="https://podminky.urs.cz/item/CS_URS_2024_02/725291666"/>
    <hyperlink ref="F412" r:id="rId127" display="https://podminky.urs.cz/item/CS_URS_2024_02/725820801"/>
    <hyperlink ref="F414" r:id="rId128" display="https://podminky.urs.cz/item/CS_URS_2024_02/725829102"/>
    <hyperlink ref="F418" r:id="rId129" display="https://podminky.urs.cz/item/CS_URS_2024_02/725829131"/>
    <hyperlink ref="F422" r:id="rId130" display="https://podminky.urs.cz/item/CS_URS_2024_02/725840850"/>
    <hyperlink ref="F424" r:id="rId131" display="https://podminky.urs.cz/item/CS_URS_2024_02/725840851"/>
    <hyperlink ref="F426" r:id="rId132" display="https://podminky.urs.cz/item/CS_URS_2024_02/725849411"/>
    <hyperlink ref="F429" r:id="rId133" display="https://podminky.urs.cz/item/CS_URS_2024_02/725860811"/>
    <hyperlink ref="F431" r:id="rId134" display="https://podminky.urs.cz/item/CS_URS_2024_02/725980122"/>
    <hyperlink ref="F433" r:id="rId135" display="https://podminky.urs.cz/item/CS_URS_2024_02/725980123"/>
    <hyperlink ref="F435" r:id="rId136" display="https://podminky.urs.cz/item/CS_URS_2024_02/998725121"/>
    <hyperlink ref="F438" r:id="rId137" display="https://podminky.urs.cz/item/CS_URS_2024_02/726111204"/>
    <hyperlink ref="F441" r:id="rId138" display="https://podminky.urs.cz/item/CS_URS_2024_02/726191001"/>
    <hyperlink ref="F443" r:id="rId139" display="https://podminky.urs.cz/item/CS_URS_2024_02/726191002"/>
    <hyperlink ref="F445" r:id="rId140" display="https://podminky.urs.cz/item/CS_URS_2024_02/726191011"/>
    <hyperlink ref="F448" r:id="rId141" display="https://podminky.urs.cz/item/CS_URS_2024_02/998726131"/>
    <hyperlink ref="F451" r:id="rId142" display="https://podminky.urs.cz/item/CS_URS_2024_02/733222301"/>
    <hyperlink ref="F453" r:id="rId143" display="https://podminky.urs.cz/item/CS_URS_2024_02/733222303"/>
    <hyperlink ref="F455" r:id="rId144" display="https://podminky.urs.cz/item/CS_URS_2024_02/733224223"/>
    <hyperlink ref="F457" r:id="rId145" display="https://podminky.urs.cz/item/CS_URS_2024_02/733290801"/>
    <hyperlink ref="F459" r:id="rId146" display="https://podminky.urs.cz/item/CS_URS_2024_02/733291101"/>
    <hyperlink ref="F462" r:id="rId147" display="https://podminky.urs.cz/item/CS_URS_2024_02/733293905"/>
    <hyperlink ref="F464" r:id="rId148" display="https://podminky.urs.cz/item/CS_URS_2024_02/733811231"/>
    <hyperlink ref="F466" r:id="rId149" display="https://podminky.urs.cz/item/CS_URS_2024_02/733811232"/>
    <hyperlink ref="F468" r:id="rId150" display="https://podminky.urs.cz/item/CS_URS_2024_02/998733121"/>
    <hyperlink ref="F471" r:id="rId151" display="https://podminky.urs.cz/item/CS_URS_2024_02/734200821"/>
    <hyperlink ref="F473" r:id="rId152" display="https://podminky.urs.cz/item/CS_URS_2024_02/734221682"/>
    <hyperlink ref="F475" r:id="rId153" display="https://podminky.urs.cz/item/CS_URS_2024_02/734261416"/>
    <hyperlink ref="F477" r:id="rId154" display="https://podminky.urs.cz/item/CS_URS_2024_02/734300821"/>
    <hyperlink ref="F479" r:id="rId155" display="https://podminky.urs.cz/item/CS_URS_2024_02/998734121"/>
    <hyperlink ref="F482" r:id="rId156" display="https://podminky.urs.cz/item/CS_URS_2024_02/735151821"/>
    <hyperlink ref="F484" r:id="rId157" display="https://podminky.urs.cz/item/CS_URS_2024_02/735159210"/>
    <hyperlink ref="F487" r:id="rId158" display="https://podminky.urs.cz/item/CS_URS_2024_02/735191910"/>
    <hyperlink ref="F489" r:id="rId159" display="https://podminky.urs.cz/item/CS_URS_2024_02/735494811"/>
    <hyperlink ref="F491" r:id="rId160" display="https://podminky.urs.cz/item/CS_URS_2024_02/998735121"/>
    <hyperlink ref="F494" r:id="rId161" display="https://podminky.urs.cz/item/CS_URS_2024_02/741112001"/>
    <hyperlink ref="F497" r:id="rId162" display="https://podminky.urs.cz/item/CS_URS_2024_02/741122015"/>
    <hyperlink ref="F500" r:id="rId163" display="https://podminky.urs.cz/item/CS_URS_2024_02/741122016"/>
    <hyperlink ref="F503" r:id="rId164" display="https://podminky.urs.cz/item/CS_URS_2024_02/741122211"/>
    <hyperlink ref="F506" r:id="rId165" display="https://podminky.urs.cz/item/CS_URS_2024_02/741122611"/>
    <hyperlink ref="F509" r:id="rId166" display="https://podminky.urs.cz/item/CS_URS_2024_02/741122851"/>
    <hyperlink ref="F511" r:id="rId167" display="https://podminky.urs.cz/item/CS_URS_2024_02/741128001"/>
    <hyperlink ref="F513" r:id="rId168" display="https://podminky.urs.cz/item/CS_URS_2024_02/741128002"/>
    <hyperlink ref="F515" r:id="rId169" display="https://podminky.urs.cz/item/CS_URS_2024_02/741128005"/>
    <hyperlink ref="F517" r:id="rId170" display="https://podminky.urs.cz/item/CS_URS_2024_02/741310111"/>
    <hyperlink ref="F521" r:id="rId171" display="https://podminky.urs.cz/item/CS_URS_2024_02/741311873"/>
    <hyperlink ref="F523" r:id="rId172" display="https://podminky.urs.cz/item/CS_URS_2024_02/741370034"/>
    <hyperlink ref="F526" r:id="rId173" display="https://podminky.urs.cz/item/CS_URS_2024_02/741371821"/>
    <hyperlink ref="F528" r:id="rId174" display="https://podminky.urs.cz/item/CS_URS_2024_02/741371844"/>
    <hyperlink ref="F530" r:id="rId175" display="https://podminky.urs.cz/item/CS_URS_2024_02/741372112"/>
    <hyperlink ref="F533" r:id="rId176" display="https://podminky.urs.cz/item/CS_URS_2024_02/741810001"/>
    <hyperlink ref="F535" r:id="rId177" display="https://podminky.urs.cz/item/CS_URS_2024_02/998741121"/>
    <hyperlink ref="F538" r:id="rId178" display="https://podminky.urs.cz/item/CS_URS_2024_02/761114791"/>
    <hyperlink ref="F541" r:id="rId179" display="https://podminky.urs.cz/item/CS_URS_2024_02/998761121"/>
    <hyperlink ref="F544" r:id="rId180" display="https://podminky.urs.cz/item/CS_URS_2024_02/763121632"/>
    <hyperlink ref="F547" r:id="rId181" display="https://podminky.urs.cz/item/CS_URS_2024_02/763121715"/>
    <hyperlink ref="F549" r:id="rId182" display="https://podminky.urs.cz/item/CS_URS_2024_02/763121751"/>
    <hyperlink ref="F551" r:id="rId183" display="https://podminky.urs.cz/item/CS_URS_2024_02/763121761"/>
    <hyperlink ref="F553" r:id="rId184" display="https://podminky.urs.cz/item/CS_URS_2024_02/763131721"/>
    <hyperlink ref="F556" r:id="rId185" display="https://podminky.urs.cz/item/CS_URS_2024_02/763182411"/>
    <hyperlink ref="F558" r:id="rId186" display="https://podminky.urs.cz/item/CS_URS_2024_02/763411215"/>
    <hyperlink ref="F560" r:id="rId187" display="https://podminky.urs.cz/item/CS_URS_2024_02/763431011"/>
    <hyperlink ref="F563" r:id="rId188" display="https://podminky.urs.cz/item/CS_URS_2024_02/763431201"/>
    <hyperlink ref="F565" r:id="rId189" display="https://podminky.urs.cz/item/CS_URS_2024_02/998763120"/>
    <hyperlink ref="F568" r:id="rId190" display="https://podminky.urs.cz/item/CS_URS_2024_02/766691914"/>
    <hyperlink ref="F570" r:id="rId191" display="https://podminky.urs.cz/item/CS_URS_2024_02/766699611"/>
    <hyperlink ref="F583" r:id="rId192" display="https://podminky.urs.cz/item/CS_URS_2024_02/998766121"/>
    <hyperlink ref="F587" r:id="rId193" display="https://podminky.urs.cz/item/CS_URS_2024_02/767996701"/>
    <hyperlink ref="F589" r:id="rId194" display="https://podminky.urs.cz/item/CS_URS_2024_02/998767121"/>
    <hyperlink ref="F592" r:id="rId195" display="https://podminky.urs.cz/item/CS_URS_2024_02/771111011"/>
    <hyperlink ref="F594" r:id="rId196" display="https://podminky.urs.cz/item/CS_URS_2024_02/771121011"/>
    <hyperlink ref="F596" r:id="rId197" display="https://podminky.urs.cz/item/CS_URS_2024_02/771151012"/>
    <hyperlink ref="F598" r:id="rId198" display="https://podminky.urs.cz/item/CS_URS_2024_02/771571810"/>
    <hyperlink ref="F600" r:id="rId199" display="https://podminky.urs.cz/item/CS_URS_2024_02/771574413"/>
    <hyperlink ref="F603" r:id="rId200" display="https://podminky.urs.cz/item/CS_URS_2024_02/771591112"/>
    <hyperlink ref="F605" r:id="rId201" display="https://podminky.urs.cz/item/CS_URS_2024_02/771591115"/>
    <hyperlink ref="F607" r:id="rId202" display="https://podminky.urs.cz/item/CS_URS_2024_02/771591116"/>
    <hyperlink ref="F609" r:id="rId203" display="https://podminky.urs.cz/item/CS_URS_2024_02/771591241"/>
    <hyperlink ref="F611" r:id="rId204" display="https://podminky.urs.cz/item/CS_URS_2024_02/771591242"/>
    <hyperlink ref="F613" r:id="rId205" display="https://podminky.urs.cz/item/CS_URS_2024_02/771591264"/>
    <hyperlink ref="F615" r:id="rId206" display="https://podminky.urs.cz/item/CS_URS_2024_02/771592011"/>
    <hyperlink ref="F617" r:id="rId207" display="https://podminky.urs.cz/item/CS_URS_2024_02/998771121"/>
    <hyperlink ref="F620" r:id="rId208" display="https://podminky.urs.cz/item/CS_URS_2024_02/781111011"/>
    <hyperlink ref="F622" r:id="rId209" display="https://podminky.urs.cz/item/CS_URS_2024_02/781121011"/>
    <hyperlink ref="F624" r:id="rId210" display="https://podminky.urs.cz/item/CS_URS_2024_02/781131112"/>
    <hyperlink ref="F626" r:id="rId211" display="https://podminky.urs.cz/item/CS_URS_2024_02/781131232"/>
    <hyperlink ref="F628" r:id="rId212" display="https://podminky.urs.cz/item/CS_URS_2024_02/781151031"/>
    <hyperlink ref="F630" r:id="rId213" display="https://podminky.urs.cz/item/CS_URS_2024_02/781471810"/>
    <hyperlink ref="F632" r:id="rId214" display="https://podminky.urs.cz/item/CS_URS_2024_02/781472213"/>
    <hyperlink ref="F635" r:id="rId215" display="https://podminky.urs.cz/item/CS_URS_2024_02/781472214"/>
    <hyperlink ref="F638" r:id="rId216" display="https://podminky.urs.cz/item/CS_URS_2024_02/781472291"/>
    <hyperlink ref="F640" r:id="rId217" display="https://podminky.urs.cz/item/CS_URS_2024_02/781484413"/>
    <hyperlink ref="F643" r:id="rId218" display="https://podminky.urs.cz/item/CS_URS_2024_02/781485791"/>
    <hyperlink ref="F645" r:id="rId219" display="https://podminky.urs.cz/item/CS_URS_2024_02/781491021"/>
    <hyperlink ref="F648" r:id="rId220" display="https://podminky.urs.cz/item/CS_URS_2024_02/781492211"/>
    <hyperlink ref="F651" r:id="rId221" display="https://podminky.urs.cz/item/CS_URS_2024_02/781495115"/>
    <hyperlink ref="F653" r:id="rId222" display="https://podminky.urs.cz/item/CS_URS_2024_02/781495116"/>
    <hyperlink ref="F655" r:id="rId223" display="https://podminky.urs.cz/item/CS_URS_2024_02/781495142"/>
    <hyperlink ref="F657" r:id="rId224" display="https://podminky.urs.cz/item/CS_URS_2024_02/781495143"/>
    <hyperlink ref="F659" r:id="rId225" display="https://podminky.urs.cz/item/CS_URS_2024_02/781495211"/>
    <hyperlink ref="F661" r:id="rId226" display="https://podminky.urs.cz/item/CS_URS_2024_02/998781121"/>
    <hyperlink ref="F664" r:id="rId227" display="https://podminky.urs.cz/item/CS_URS_2024_02/783601713"/>
    <hyperlink ref="F666" r:id="rId228" display="https://podminky.urs.cz/item/CS_URS_2024_02/783644551"/>
    <hyperlink ref="F668" r:id="rId229" display="https://podminky.urs.cz/item/CS_URS_2024_02/783647611"/>
    <hyperlink ref="F671" r:id="rId230" display="https://podminky.urs.cz/item/CS_URS_2024_02/784121001"/>
    <hyperlink ref="F673" r:id="rId231" display="https://podminky.urs.cz/item/CS_URS_2024_02/784171001"/>
    <hyperlink ref="F676" r:id="rId232" display="https://podminky.urs.cz/item/CS_URS_2024_02/784171101"/>
    <hyperlink ref="F679" r:id="rId233" display="https://podminky.urs.cz/item/CS_URS_2024_02/784171111"/>
    <hyperlink ref="F682" r:id="rId234" display="https://podminky.urs.cz/item/CS_URS_2024_02/784181101"/>
    <hyperlink ref="F684" r:id="rId235" display="https://podminky.urs.cz/item/CS_URS_2024_02/784191007"/>
    <hyperlink ref="F686" r:id="rId236" display="https://podminky.urs.cz/item/CS_URS_2024_02/784211111"/>
    <hyperlink ref="F689" r:id="rId237" display="https://podminky.urs.cz/item/CS_URS_2024_02/HZS1301"/>
    <hyperlink ref="F693" r:id="rId238" display="https://podminky.urs.cz/item/CS_URS_2024_02/013254000"/>
    <hyperlink ref="F696" r:id="rId239" display="https://podminky.urs.cz/item/CS_URS_2024_02/020001000"/>
    <hyperlink ref="F699" r:id="rId240" display="https://podminky.urs.cz/item/CS_URS_2024_02/030001000"/>
    <hyperlink ref="F702" r:id="rId241" display="https://podminky.urs.cz/item/CS_URS_2024_02/040001000"/>
    <hyperlink ref="F705" r:id="rId242" display="https://podminky.urs.cz/item/CS_URS_2024_02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85</v>
      </c>
    </row>
    <row r="4" s="1" customFormat="1" ht="24.96" customHeight="1">
      <c r="B4" s="19"/>
      <c r="D4" s="139" t="s">
        <v>102</v>
      </c>
      <c r="L4" s="19"/>
      <c r="M4" s="140" t="s">
        <v>11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17</v>
      </c>
      <c r="L6" s="19"/>
    </row>
    <row r="7" s="1" customFormat="1" ht="16.5" customHeight="1">
      <c r="B7" s="19"/>
      <c r="E7" s="142" t="str">
        <f>'Rekapitulace stavby'!K6</f>
        <v>MŠ Vyhlídka Valašské Meziříčí - Rekonstrukce koupelen</v>
      </c>
      <c r="F7" s="141"/>
      <c r="G7" s="141"/>
      <c r="H7" s="141"/>
      <c r="L7" s="19"/>
    </row>
    <row r="8" s="1" customFormat="1" ht="12" customHeight="1">
      <c r="B8" s="19"/>
      <c r="D8" s="141" t="s">
        <v>103</v>
      </c>
      <c r="L8" s="19"/>
    </row>
    <row r="9" s="2" customFormat="1" ht="16.5" customHeight="1">
      <c r="A9" s="37"/>
      <c r="B9" s="43"/>
      <c r="C9" s="37"/>
      <c r="D9" s="37"/>
      <c r="E9" s="142" t="s">
        <v>135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1" t="s">
        <v>136</v>
      </c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44" t="s">
        <v>1696</v>
      </c>
      <c r="F11" s="37"/>
      <c r="G11" s="37"/>
      <c r="H11" s="37"/>
      <c r="I11" s="37"/>
      <c r="J11" s="37"/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1" t="s">
        <v>19</v>
      </c>
      <c r="E13" s="37"/>
      <c r="F13" s="132" t="s">
        <v>20</v>
      </c>
      <c r="G13" s="37"/>
      <c r="H13" s="37"/>
      <c r="I13" s="141" t="s">
        <v>21</v>
      </c>
      <c r="J13" s="132" t="s">
        <v>20</v>
      </c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22</v>
      </c>
      <c r="E14" s="37"/>
      <c r="F14" s="132" t="s">
        <v>23</v>
      </c>
      <c r="G14" s="37"/>
      <c r="H14" s="37"/>
      <c r="I14" s="141" t="s">
        <v>24</v>
      </c>
      <c r="J14" s="145" t="str">
        <f>'Rekapitulace stavby'!AN8</f>
        <v>2. 12. 2024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1" t="s">
        <v>26</v>
      </c>
      <c r="E16" s="37"/>
      <c r="F16" s="37"/>
      <c r="G16" s="37"/>
      <c r="H16" s="37"/>
      <c r="I16" s="141" t="s">
        <v>27</v>
      </c>
      <c r="J16" s="132" t="s">
        <v>28</v>
      </c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32" t="s">
        <v>29</v>
      </c>
      <c r="F17" s="37"/>
      <c r="G17" s="37"/>
      <c r="H17" s="37"/>
      <c r="I17" s="141" t="s">
        <v>30</v>
      </c>
      <c r="J17" s="132" t="s">
        <v>31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1" t="s">
        <v>32</v>
      </c>
      <c r="E19" s="37"/>
      <c r="F19" s="37"/>
      <c r="G19" s="37"/>
      <c r="H19" s="37"/>
      <c r="I19" s="141" t="s">
        <v>27</v>
      </c>
      <c r="J19" s="32" t="str">
        <f>'Rekapitulace stavby'!AN13</f>
        <v>Vyplň údaj</v>
      </c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32"/>
      <c r="G20" s="132"/>
      <c r="H20" s="132"/>
      <c r="I20" s="141" t="s">
        <v>30</v>
      </c>
      <c r="J20" s="32" t="str">
        <f>'Rekapitulace stavby'!AN14</f>
        <v>Vyplň údaj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1" t="s">
        <v>34</v>
      </c>
      <c r="E22" s="37"/>
      <c r="F22" s="37"/>
      <c r="G22" s="37"/>
      <c r="H22" s="37"/>
      <c r="I22" s="141" t="s">
        <v>27</v>
      </c>
      <c r="J22" s="132" t="s">
        <v>20</v>
      </c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32" t="s">
        <v>35</v>
      </c>
      <c r="F23" s="37"/>
      <c r="G23" s="37"/>
      <c r="H23" s="37"/>
      <c r="I23" s="141" t="s">
        <v>30</v>
      </c>
      <c r="J23" s="132" t="s">
        <v>20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1" t="s">
        <v>37</v>
      </c>
      <c r="E25" s="37"/>
      <c r="F25" s="37"/>
      <c r="G25" s="37"/>
      <c r="H25" s="37"/>
      <c r="I25" s="141" t="s">
        <v>27</v>
      </c>
      <c r="J25" s="132" t="str">
        <f>IF('Rekapitulace stavby'!AN19="","",'Rekapitulace stavby'!AN19)</f>
        <v/>
      </c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32" t="str">
        <f>IF('Rekapitulace stavby'!E20="","",'Rekapitulace stavby'!E20)</f>
        <v xml:space="preserve"> </v>
      </c>
      <c r="F26" s="37"/>
      <c r="G26" s="37"/>
      <c r="H26" s="37"/>
      <c r="I26" s="141" t="s">
        <v>30</v>
      </c>
      <c r="J26" s="132" t="str">
        <f>IF('Rekapitulace stavby'!AN20="","",'Rekapitulace stavby'!AN20)</f>
        <v/>
      </c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14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1" t="s">
        <v>39</v>
      </c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46"/>
      <c r="B29" s="147"/>
      <c r="C29" s="146"/>
      <c r="D29" s="146"/>
      <c r="E29" s="148" t="s">
        <v>20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1" t="s">
        <v>41</v>
      </c>
      <c r="E32" s="37"/>
      <c r="F32" s="37"/>
      <c r="G32" s="37"/>
      <c r="H32" s="37"/>
      <c r="I32" s="37"/>
      <c r="J32" s="152">
        <f>ROUND(J87, 2)</f>
        <v>0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0"/>
      <c r="E33" s="150"/>
      <c r="F33" s="150"/>
      <c r="G33" s="150"/>
      <c r="H33" s="150"/>
      <c r="I33" s="150"/>
      <c r="J33" s="150"/>
      <c r="K33" s="150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3" t="s">
        <v>43</v>
      </c>
      <c r="G34" s="37"/>
      <c r="H34" s="37"/>
      <c r="I34" s="153" t="s">
        <v>42</v>
      </c>
      <c r="J34" s="153" t="s">
        <v>44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54" t="s">
        <v>45</v>
      </c>
      <c r="E35" s="141" t="s">
        <v>46</v>
      </c>
      <c r="F35" s="155">
        <f>ROUND((SUM(BE87:BE98)),  2)</f>
        <v>0</v>
      </c>
      <c r="G35" s="37"/>
      <c r="H35" s="37"/>
      <c r="I35" s="156">
        <v>0.20999999999999999</v>
      </c>
      <c r="J35" s="155">
        <f>ROUND(((SUM(BE87:BE98))*I35),  2)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1" t="s">
        <v>47</v>
      </c>
      <c r="F36" s="155">
        <f>ROUND((SUM(BF87:BF98)),  2)</f>
        <v>0</v>
      </c>
      <c r="G36" s="37"/>
      <c r="H36" s="37"/>
      <c r="I36" s="156">
        <v>0.12</v>
      </c>
      <c r="J36" s="155">
        <f>ROUND(((SUM(BF87:BF98))*I36),  2)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55">
        <f>ROUND((SUM(BG87:BG98)),  2)</f>
        <v>0</v>
      </c>
      <c r="G37" s="37"/>
      <c r="H37" s="37"/>
      <c r="I37" s="156">
        <v>0.20999999999999999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1" t="s">
        <v>49</v>
      </c>
      <c r="F38" s="155">
        <f>ROUND((SUM(BH87:BH98)),  2)</f>
        <v>0</v>
      </c>
      <c r="G38" s="37"/>
      <c r="H38" s="37"/>
      <c r="I38" s="156">
        <v>0.12</v>
      </c>
      <c r="J38" s="155">
        <f>0</f>
        <v>0</v>
      </c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1" t="s">
        <v>50</v>
      </c>
      <c r="F39" s="155">
        <f>ROUND((SUM(BI87:BI98)),  2)</f>
        <v>0</v>
      </c>
      <c r="G39" s="37"/>
      <c r="H39" s="37"/>
      <c r="I39" s="156">
        <v>0</v>
      </c>
      <c r="J39" s="155">
        <f>0</f>
        <v>0</v>
      </c>
      <c r="K39" s="37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57"/>
      <c r="D41" s="158" t="s">
        <v>51</v>
      </c>
      <c r="E41" s="159"/>
      <c r="F41" s="159"/>
      <c r="G41" s="160" t="s">
        <v>52</v>
      </c>
      <c r="H41" s="161" t="s">
        <v>53</v>
      </c>
      <c r="I41" s="159"/>
      <c r="J41" s="162">
        <f>SUM(J32:J39)</f>
        <v>0</v>
      </c>
      <c r="K41" s="163"/>
      <c r="L41" s="14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4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105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168" t="str">
        <f>E7</f>
        <v>MŠ Vyhlídka Valašské Meziříčí - Rekonstrukce koupelen</v>
      </c>
      <c r="F50" s="31"/>
      <c r="G50" s="31"/>
      <c r="H50" s="31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0"/>
      <c r="C51" s="31" t="s">
        <v>103</v>
      </c>
      <c r="D51" s="21"/>
      <c r="E51" s="21"/>
      <c r="F51" s="21"/>
      <c r="G51" s="21"/>
      <c r="H51" s="21"/>
      <c r="I51" s="21"/>
      <c r="J51" s="21"/>
      <c r="K51" s="21"/>
      <c r="L51" s="19"/>
    </row>
    <row r="52" s="2" customFormat="1" ht="16.5" customHeight="1">
      <c r="A52" s="37"/>
      <c r="B52" s="38"/>
      <c r="C52" s="39"/>
      <c r="D52" s="39"/>
      <c r="E52" s="168" t="s">
        <v>135</v>
      </c>
      <c r="F52" s="39"/>
      <c r="G52" s="39"/>
      <c r="H52" s="39"/>
      <c r="I52" s="39"/>
      <c r="J52" s="39"/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136</v>
      </c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9"/>
      <c r="D54" s="39"/>
      <c r="E54" s="68" t="str">
        <f>E11</f>
        <v>05a - Šatna Skřítci + Motýlci - kazetový podhled</v>
      </c>
      <c r="F54" s="39"/>
      <c r="G54" s="39"/>
      <c r="H54" s="39"/>
      <c r="I54" s="39"/>
      <c r="J54" s="39"/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22</v>
      </c>
      <c r="D56" s="39"/>
      <c r="E56" s="39"/>
      <c r="F56" s="26" t="str">
        <f>F14</f>
        <v>Valašské Meziříčí</v>
      </c>
      <c r="G56" s="39"/>
      <c r="H56" s="39"/>
      <c r="I56" s="31" t="s">
        <v>24</v>
      </c>
      <c r="J56" s="71" t="str">
        <f>IF(J14="","",J14)</f>
        <v>2. 12. 2024</v>
      </c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26</v>
      </c>
      <c r="D58" s="39"/>
      <c r="E58" s="39"/>
      <c r="F58" s="26" t="str">
        <f>E17</f>
        <v>Město Valašské Meziříčí</v>
      </c>
      <c r="G58" s="39"/>
      <c r="H58" s="39"/>
      <c r="I58" s="31" t="s">
        <v>34</v>
      </c>
      <c r="J58" s="35" t="str">
        <f>E23</f>
        <v>Klára Trefilová</v>
      </c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32</v>
      </c>
      <c r="D59" s="39"/>
      <c r="E59" s="39"/>
      <c r="F59" s="26" t="str">
        <f>IF(E20="","",E20)</f>
        <v>Vyplň údaj</v>
      </c>
      <c r="G59" s="39"/>
      <c r="H59" s="39"/>
      <c r="I59" s="31" t="s">
        <v>37</v>
      </c>
      <c r="J59" s="35" t="str">
        <f>E26</f>
        <v xml:space="preserve"> 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4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69" t="s">
        <v>106</v>
      </c>
      <c r="D61" s="170"/>
      <c r="E61" s="170"/>
      <c r="F61" s="170"/>
      <c r="G61" s="170"/>
      <c r="H61" s="170"/>
      <c r="I61" s="170"/>
      <c r="J61" s="171" t="s">
        <v>107</v>
      </c>
      <c r="K61" s="170"/>
      <c r="L61" s="14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72" t="s">
        <v>73</v>
      </c>
      <c r="D63" s="39"/>
      <c r="E63" s="39"/>
      <c r="F63" s="39"/>
      <c r="G63" s="39"/>
      <c r="H63" s="39"/>
      <c r="I63" s="39"/>
      <c r="J63" s="101">
        <f>J87</f>
        <v>0</v>
      </c>
      <c r="K63" s="3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6" t="s">
        <v>108</v>
      </c>
    </row>
    <row r="64" s="9" customFormat="1" ht="24.96" customHeight="1">
      <c r="A64" s="9"/>
      <c r="B64" s="173"/>
      <c r="C64" s="174"/>
      <c r="D64" s="175" t="s">
        <v>109</v>
      </c>
      <c r="E64" s="176"/>
      <c r="F64" s="176"/>
      <c r="G64" s="176"/>
      <c r="H64" s="176"/>
      <c r="I64" s="176"/>
      <c r="J64" s="177">
        <f>J88</f>
        <v>0</v>
      </c>
      <c r="K64" s="174"/>
      <c r="L64" s="17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9"/>
      <c r="C65" s="124"/>
      <c r="D65" s="180" t="s">
        <v>158</v>
      </c>
      <c r="E65" s="181"/>
      <c r="F65" s="181"/>
      <c r="G65" s="181"/>
      <c r="H65" s="181"/>
      <c r="I65" s="181"/>
      <c r="J65" s="182">
        <f>J89</f>
        <v>0</v>
      </c>
      <c r="K65" s="124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4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6.96" customHeight="1">
      <c r="A67" s="37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4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="2" customFormat="1" ht="6.96" customHeight="1">
      <c r="A71" s="37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24.96" customHeight="1">
      <c r="A72" s="37"/>
      <c r="B72" s="38"/>
      <c r="C72" s="22" t="s">
        <v>111</v>
      </c>
      <c r="D72" s="39"/>
      <c r="E72" s="39"/>
      <c r="F72" s="39"/>
      <c r="G72" s="39"/>
      <c r="H72" s="39"/>
      <c r="I72" s="39"/>
      <c r="J72" s="39"/>
      <c r="K72" s="39"/>
      <c r="L72" s="14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4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17</v>
      </c>
      <c r="D74" s="39"/>
      <c r="E74" s="39"/>
      <c r="F74" s="39"/>
      <c r="G74" s="39"/>
      <c r="H74" s="39"/>
      <c r="I74" s="39"/>
      <c r="J74" s="39"/>
      <c r="K74" s="39"/>
      <c r="L74" s="14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168" t="str">
        <f>E7</f>
        <v>MŠ Vyhlídka Valašské Meziříčí - Rekonstrukce koupelen</v>
      </c>
      <c r="F75" s="31"/>
      <c r="G75" s="31"/>
      <c r="H75" s="31"/>
      <c r="I75" s="39"/>
      <c r="J75" s="39"/>
      <c r="K75" s="39"/>
      <c r="L75" s="14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1" customFormat="1" ht="12" customHeight="1">
      <c r="B76" s="20"/>
      <c r="C76" s="31" t="s">
        <v>103</v>
      </c>
      <c r="D76" s="21"/>
      <c r="E76" s="21"/>
      <c r="F76" s="21"/>
      <c r="G76" s="21"/>
      <c r="H76" s="21"/>
      <c r="I76" s="21"/>
      <c r="J76" s="21"/>
      <c r="K76" s="21"/>
      <c r="L76" s="19"/>
    </row>
    <row r="77" s="2" customFormat="1" ht="16.5" customHeight="1">
      <c r="A77" s="37"/>
      <c r="B77" s="38"/>
      <c r="C77" s="39"/>
      <c r="D77" s="39"/>
      <c r="E77" s="168" t="s">
        <v>135</v>
      </c>
      <c r="F77" s="39"/>
      <c r="G77" s="39"/>
      <c r="H77" s="39"/>
      <c r="I77" s="39"/>
      <c r="J77" s="39"/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136</v>
      </c>
      <c r="D78" s="39"/>
      <c r="E78" s="39"/>
      <c r="F78" s="39"/>
      <c r="G78" s="39"/>
      <c r="H78" s="39"/>
      <c r="I78" s="39"/>
      <c r="J78" s="39"/>
      <c r="K78" s="39"/>
      <c r="L78" s="14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6.5" customHeight="1">
      <c r="A79" s="37"/>
      <c r="B79" s="38"/>
      <c r="C79" s="39"/>
      <c r="D79" s="39"/>
      <c r="E79" s="68" t="str">
        <f>E11</f>
        <v>05a - Šatna Skřítci + Motýlci - kazetový podhled</v>
      </c>
      <c r="F79" s="39"/>
      <c r="G79" s="39"/>
      <c r="H79" s="39"/>
      <c r="I79" s="39"/>
      <c r="J79" s="39"/>
      <c r="K79" s="39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4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2" customHeight="1">
      <c r="A81" s="37"/>
      <c r="B81" s="38"/>
      <c r="C81" s="31" t="s">
        <v>22</v>
      </c>
      <c r="D81" s="39"/>
      <c r="E81" s="39"/>
      <c r="F81" s="26" t="str">
        <f>F14</f>
        <v>Valašské Meziříčí</v>
      </c>
      <c r="G81" s="39"/>
      <c r="H81" s="39"/>
      <c r="I81" s="31" t="s">
        <v>24</v>
      </c>
      <c r="J81" s="71" t="str">
        <f>IF(J14="","",J14)</f>
        <v>2. 12. 2024</v>
      </c>
      <c r="K81" s="39"/>
      <c r="L81" s="14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4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26</v>
      </c>
      <c r="D83" s="39"/>
      <c r="E83" s="39"/>
      <c r="F83" s="26" t="str">
        <f>E17</f>
        <v>Město Valašské Meziříčí</v>
      </c>
      <c r="G83" s="39"/>
      <c r="H83" s="39"/>
      <c r="I83" s="31" t="s">
        <v>34</v>
      </c>
      <c r="J83" s="35" t="str">
        <f>E23</f>
        <v>Klára Trefilová</v>
      </c>
      <c r="K83" s="39"/>
      <c r="L83" s="14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5.15" customHeight="1">
      <c r="A84" s="37"/>
      <c r="B84" s="38"/>
      <c r="C84" s="31" t="s">
        <v>32</v>
      </c>
      <c r="D84" s="39"/>
      <c r="E84" s="39"/>
      <c r="F84" s="26" t="str">
        <f>IF(E20="","",E20)</f>
        <v>Vyplň údaj</v>
      </c>
      <c r="G84" s="39"/>
      <c r="H84" s="39"/>
      <c r="I84" s="31" t="s">
        <v>37</v>
      </c>
      <c r="J84" s="35" t="str">
        <f>E26</f>
        <v xml:space="preserve"> </v>
      </c>
      <c r="K84" s="39"/>
      <c r="L84" s="14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0.32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4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1" customFormat="1" ht="29.28" customHeight="1">
      <c r="A86" s="184"/>
      <c r="B86" s="185"/>
      <c r="C86" s="186" t="s">
        <v>112</v>
      </c>
      <c r="D86" s="187" t="s">
        <v>60</v>
      </c>
      <c r="E86" s="187" t="s">
        <v>56</v>
      </c>
      <c r="F86" s="187" t="s">
        <v>57</v>
      </c>
      <c r="G86" s="187" t="s">
        <v>113</v>
      </c>
      <c r="H86" s="187" t="s">
        <v>114</v>
      </c>
      <c r="I86" s="187" t="s">
        <v>115</v>
      </c>
      <c r="J86" s="187" t="s">
        <v>107</v>
      </c>
      <c r="K86" s="188" t="s">
        <v>116</v>
      </c>
      <c r="L86" s="189"/>
      <c r="M86" s="91" t="s">
        <v>20</v>
      </c>
      <c r="N86" s="92" t="s">
        <v>45</v>
      </c>
      <c r="O86" s="92" t="s">
        <v>117</v>
      </c>
      <c r="P86" s="92" t="s">
        <v>118</v>
      </c>
      <c r="Q86" s="92" t="s">
        <v>119</v>
      </c>
      <c r="R86" s="92" t="s">
        <v>120</v>
      </c>
      <c r="S86" s="92" t="s">
        <v>121</v>
      </c>
      <c r="T86" s="93" t="s">
        <v>122</v>
      </c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</row>
    <row r="87" s="2" customFormat="1" ht="22.8" customHeight="1">
      <c r="A87" s="37"/>
      <c r="B87" s="38"/>
      <c r="C87" s="98" t="s">
        <v>123</v>
      </c>
      <c r="D87" s="39"/>
      <c r="E87" s="39"/>
      <c r="F87" s="39"/>
      <c r="G87" s="39"/>
      <c r="H87" s="39"/>
      <c r="I87" s="39"/>
      <c r="J87" s="190">
        <f>BK87</f>
        <v>0</v>
      </c>
      <c r="K87" s="39"/>
      <c r="L87" s="43"/>
      <c r="M87" s="94"/>
      <c r="N87" s="191"/>
      <c r="O87" s="95"/>
      <c r="P87" s="192">
        <f>P88</f>
        <v>0</v>
      </c>
      <c r="Q87" s="95"/>
      <c r="R87" s="192">
        <f>R88</f>
        <v>0.35569680000000004</v>
      </c>
      <c r="S87" s="95"/>
      <c r="T87" s="193">
        <f>T88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74</v>
      </c>
      <c r="AU87" s="16" t="s">
        <v>108</v>
      </c>
      <c r="BK87" s="194">
        <f>BK88</f>
        <v>0</v>
      </c>
    </row>
    <row r="88" s="12" customFormat="1" ht="25.92" customHeight="1">
      <c r="A88" s="12"/>
      <c r="B88" s="195"/>
      <c r="C88" s="196"/>
      <c r="D88" s="197" t="s">
        <v>74</v>
      </c>
      <c r="E88" s="198" t="s">
        <v>124</v>
      </c>
      <c r="F88" s="198" t="s">
        <v>125</v>
      </c>
      <c r="G88" s="196"/>
      <c r="H88" s="196"/>
      <c r="I88" s="199"/>
      <c r="J88" s="200">
        <f>BK88</f>
        <v>0</v>
      </c>
      <c r="K88" s="196"/>
      <c r="L88" s="201"/>
      <c r="M88" s="202"/>
      <c r="N88" s="203"/>
      <c r="O88" s="203"/>
      <c r="P88" s="204">
        <f>P89</f>
        <v>0</v>
      </c>
      <c r="Q88" s="203"/>
      <c r="R88" s="204">
        <f>R89</f>
        <v>0.35569680000000004</v>
      </c>
      <c r="S88" s="203"/>
      <c r="T88" s="205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6" t="s">
        <v>85</v>
      </c>
      <c r="AT88" s="207" t="s">
        <v>74</v>
      </c>
      <c r="AU88" s="207" t="s">
        <v>75</v>
      </c>
      <c r="AY88" s="206" t="s">
        <v>126</v>
      </c>
      <c r="BK88" s="208">
        <f>BK89</f>
        <v>0</v>
      </c>
    </row>
    <row r="89" s="12" customFormat="1" ht="22.8" customHeight="1">
      <c r="A89" s="12"/>
      <c r="B89" s="195"/>
      <c r="C89" s="196"/>
      <c r="D89" s="197" t="s">
        <v>74</v>
      </c>
      <c r="E89" s="209" t="s">
        <v>1258</v>
      </c>
      <c r="F89" s="209" t="s">
        <v>1259</v>
      </c>
      <c r="G89" s="196"/>
      <c r="H89" s="196"/>
      <c r="I89" s="199"/>
      <c r="J89" s="210">
        <f>BK89</f>
        <v>0</v>
      </c>
      <c r="K89" s="196"/>
      <c r="L89" s="201"/>
      <c r="M89" s="202"/>
      <c r="N89" s="203"/>
      <c r="O89" s="203"/>
      <c r="P89" s="204">
        <f>SUM(P90:P98)</f>
        <v>0</v>
      </c>
      <c r="Q89" s="203"/>
      <c r="R89" s="204">
        <f>SUM(R90:R98)</f>
        <v>0.35569680000000004</v>
      </c>
      <c r="S89" s="203"/>
      <c r="T89" s="205">
        <f>SUM(T90:T98)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6" t="s">
        <v>85</v>
      </c>
      <c r="AT89" s="207" t="s">
        <v>74</v>
      </c>
      <c r="AU89" s="207" t="s">
        <v>83</v>
      </c>
      <c r="AY89" s="206" t="s">
        <v>126</v>
      </c>
      <c r="BK89" s="208">
        <f>SUM(BK90:BK98)</f>
        <v>0</v>
      </c>
    </row>
    <row r="90" s="2" customFormat="1" ht="24.15" customHeight="1">
      <c r="A90" s="37"/>
      <c r="B90" s="38"/>
      <c r="C90" s="211" t="s">
        <v>83</v>
      </c>
      <c r="D90" s="211" t="s">
        <v>129</v>
      </c>
      <c r="E90" s="212" t="s">
        <v>1285</v>
      </c>
      <c r="F90" s="213" t="s">
        <v>1697</v>
      </c>
      <c r="G90" s="214" t="s">
        <v>190</v>
      </c>
      <c r="H90" s="215">
        <v>4.7999999999999998</v>
      </c>
      <c r="I90" s="216"/>
      <c r="J90" s="217">
        <f>ROUND(I90*H90,2)</f>
        <v>0</v>
      </c>
      <c r="K90" s="213" t="s">
        <v>178</v>
      </c>
      <c r="L90" s="43"/>
      <c r="M90" s="225" t="s">
        <v>20</v>
      </c>
      <c r="N90" s="226" t="s">
        <v>46</v>
      </c>
      <c r="O90" s="83"/>
      <c r="P90" s="227">
        <f>O90*H90</f>
        <v>0</v>
      </c>
      <c r="Q90" s="227">
        <v>0.0043800000000000002</v>
      </c>
      <c r="R90" s="227">
        <f>Q90*H90</f>
        <v>0.021024000000000001</v>
      </c>
      <c r="S90" s="227">
        <v>0</v>
      </c>
      <c r="T90" s="228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23" t="s">
        <v>133</v>
      </c>
      <c r="AT90" s="223" t="s">
        <v>129</v>
      </c>
      <c r="AU90" s="223" t="s">
        <v>85</v>
      </c>
      <c r="AY90" s="16" t="s">
        <v>126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6" t="s">
        <v>83</v>
      </c>
      <c r="BK90" s="224">
        <f>ROUND(I90*H90,2)</f>
        <v>0</v>
      </c>
      <c r="BL90" s="16" t="s">
        <v>133</v>
      </c>
      <c r="BM90" s="223" t="s">
        <v>1698</v>
      </c>
    </row>
    <row r="91" s="2" customFormat="1">
      <c r="A91" s="37"/>
      <c r="B91" s="38"/>
      <c r="C91" s="39"/>
      <c r="D91" s="229" t="s">
        <v>181</v>
      </c>
      <c r="E91" s="39"/>
      <c r="F91" s="230" t="s">
        <v>1288</v>
      </c>
      <c r="G91" s="39"/>
      <c r="H91" s="39"/>
      <c r="I91" s="231"/>
      <c r="J91" s="39"/>
      <c r="K91" s="39"/>
      <c r="L91" s="43"/>
      <c r="M91" s="232"/>
      <c r="N91" s="233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181</v>
      </c>
      <c r="AU91" s="16" t="s">
        <v>85</v>
      </c>
    </row>
    <row r="92" s="2" customFormat="1" ht="37.8" customHeight="1">
      <c r="A92" s="37"/>
      <c r="B92" s="38"/>
      <c r="C92" s="211" t="s">
        <v>85</v>
      </c>
      <c r="D92" s="211" t="s">
        <v>129</v>
      </c>
      <c r="E92" s="212" t="s">
        <v>1304</v>
      </c>
      <c r="F92" s="213" t="s">
        <v>1305</v>
      </c>
      <c r="G92" s="214" t="s">
        <v>177</v>
      </c>
      <c r="H92" s="215">
        <v>36.719999999999999</v>
      </c>
      <c r="I92" s="216"/>
      <c r="J92" s="217">
        <f>ROUND(I92*H92,2)</f>
        <v>0</v>
      </c>
      <c r="K92" s="213" t="s">
        <v>178</v>
      </c>
      <c r="L92" s="43"/>
      <c r="M92" s="225" t="s">
        <v>20</v>
      </c>
      <c r="N92" s="226" t="s">
        <v>46</v>
      </c>
      <c r="O92" s="83"/>
      <c r="P92" s="227">
        <f>O92*H92</f>
        <v>0</v>
      </c>
      <c r="Q92" s="227">
        <v>0.0070499999999999998</v>
      </c>
      <c r="R92" s="227">
        <f>Q92*H92</f>
        <v>0.258876</v>
      </c>
      <c r="S92" s="227">
        <v>0</v>
      </c>
      <c r="T92" s="228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23" t="s">
        <v>133</v>
      </c>
      <c r="AT92" s="223" t="s">
        <v>129</v>
      </c>
      <c r="AU92" s="223" t="s">
        <v>85</v>
      </c>
      <c r="AY92" s="16" t="s">
        <v>126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6" t="s">
        <v>83</v>
      </c>
      <c r="BK92" s="224">
        <f>ROUND(I92*H92,2)</f>
        <v>0</v>
      </c>
      <c r="BL92" s="16" t="s">
        <v>133</v>
      </c>
      <c r="BM92" s="223" t="s">
        <v>1699</v>
      </c>
    </row>
    <row r="93" s="2" customFormat="1">
      <c r="A93" s="37"/>
      <c r="B93" s="38"/>
      <c r="C93" s="39"/>
      <c r="D93" s="229" t="s">
        <v>181</v>
      </c>
      <c r="E93" s="39"/>
      <c r="F93" s="230" t="s">
        <v>1307</v>
      </c>
      <c r="G93" s="39"/>
      <c r="H93" s="39"/>
      <c r="I93" s="231"/>
      <c r="J93" s="39"/>
      <c r="K93" s="39"/>
      <c r="L93" s="43"/>
      <c r="M93" s="232"/>
      <c r="N93" s="233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181</v>
      </c>
      <c r="AU93" s="16" t="s">
        <v>85</v>
      </c>
    </row>
    <row r="94" s="2" customFormat="1" ht="37.8" customHeight="1">
      <c r="A94" s="37"/>
      <c r="B94" s="38"/>
      <c r="C94" s="234" t="s">
        <v>187</v>
      </c>
      <c r="D94" s="234" t="s">
        <v>244</v>
      </c>
      <c r="E94" s="235" t="s">
        <v>1309</v>
      </c>
      <c r="F94" s="236" t="s">
        <v>1310</v>
      </c>
      <c r="G94" s="237" t="s">
        <v>177</v>
      </c>
      <c r="H94" s="238">
        <v>42.228000000000002</v>
      </c>
      <c r="I94" s="239"/>
      <c r="J94" s="240">
        <f>ROUND(I94*H94,2)</f>
        <v>0</v>
      </c>
      <c r="K94" s="236" t="s">
        <v>178</v>
      </c>
      <c r="L94" s="241"/>
      <c r="M94" s="242" t="s">
        <v>20</v>
      </c>
      <c r="N94" s="243" t="s">
        <v>46</v>
      </c>
      <c r="O94" s="83"/>
      <c r="P94" s="227">
        <f>O94*H94</f>
        <v>0</v>
      </c>
      <c r="Q94" s="227">
        <v>0.0016000000000000001</v>
      </c>
      <c r="R94" s="227">
        <f>Q94*H94</f>
        <v>0.067564800000000008</v>
      </c>
      <c r="S94" s="227">
        <v>0</v>
      </c>
      <c r="T94" s="228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23" t="s">
        <v>335</v>
      </c>
      <c r="AT94" s="223" t="s">
        <v>244</v>
      </c>
      <c r="AU94" s="223" t="s">
        <v>85</v>
      </c>
      <c r="AY94" s="16" t="s">
        <v>126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6" t="s">
        <v>83</v>
      </c>
      <c r="BK94" s="224">
        <f>ROUND(I94*H94,2)</f>
        <v>0</v>
      </c>
      <c r="BL94" s="16" t="s">
        <v>133</v>
      </c>
      <c r="BM94" s="223" t="s">
        <v>1700</v>
      </c>
    </row>
    <row r="95" s="2" customFormat="1" ht="24.15" customHeight="1">
      <c r="A95" s="37"/>
      <c r="B95" s="38"/>
      <c r="C95" s="211" t="s">
        <v>179</v>
      </c>
      <c r="D95" s="211" t="s">
        <v>129</v>
      </c>
      <c r="E95" s="212" t="s">
        <v>1313</v>
      </c>
      <c r="F95" s="213" t="s">
        <v>1314</v>
      </c>
      <c r="G95" s="214" t="s">
        <v>190</v>
      </c>
      <c r="H95" s="215">
        <v>41.159999999999997</v>
      </c>
      <c r="I95" s="216"/>
      <c r="J95" s="217">
        <f>ROUND(I95*H95,2)</f>
        <v>0</v>
      </c>
      <c r="K95" s="213" t="s">
        <v>178</v>
      </c>
      <c r="L95" s="43"/>
      <c r="M95" s="225" t="s">
        <v>20</v>
      </c>
      <c r="N95" s="226" t="s">
        <v>46</v>
      </c>
      <c r="O95" s="83"/>
      <c r="P95" s="227">
        <f>O95*H95</f>
        <v>0</v>
      </c>
      <c r="Q95" s="227">
        <v>0.00020000000000000001</v>
      </c>
      <c r="R95" s="227">
        <f>Q95*H95</f>
        <v>0.0082319999999999997</v>
      </c>
      <c r="S95" s="227">
        <v>0</v>
      </c>
      <c r="T95" s="228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23" t="s">
        <v>133</v>
      </c>
      <c r="AT95" s="223" t="s">
        <v>129</v>
      </c>
      <c r="AU95" s="223" t="s">
        <v>85</v>
      </c>
      <c r="AY95" s="16" t="s">
        <v>126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6" t="s">
        <v>83</v>
      </c>
      <c r="BK95" s="224">
        <f>ROUND(I95*H95,2)</f>
        <v>0</v>
      </c>
      <c r="BL95" s="16" t="s">
        <v>133</v>
      </c>
      <c r="BM95" s="223" t="s">
        <v>1701</v>
      </c>
    </row>
    <row r="96" s="2" customFormat="1">
      <c r="A96" s="37"/>
      <c r="B96" s="38"/>
      <c r="C96" s="39"/>
      <c r="D96" s="229" t="s">
        <v>181</v>
      </c>
      <c r="E96" s="39"/>
      <c r="F96" s="230" t="s">
        <v>1316</v>
      </c>
      <c r="G96" s="39"/>
      <c r="H96" s="39"/>
      <c r="I96" s="231"/>
      <c r="J96" s="39"/>
      <c r="K96" s="39"/>
      <c r="L96" s="43"/>
      <c r="M96" s="232"/>
      <c r="N96" s="233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181</v>
      </c>
      <c r="AU96" s="16" t="s">
        <v>85</v>
      </c>
    </row>
    <row r="97" s="2" customFormat="1" ht="49.05" customHeight="1">
      <c r="A97" s="37"/>
      <c r="B97" s="38"/>
      <c r="C97" s="211" t="s">
        <v>197</v>
      </c>
      <c r="D97" s="211" t="s">
        <v>129</v>
      </c>
      <c r="E97" s="212" t="s">
        <v>1318</v>
      </c>
      <c r="F97" s="213" t="s">
        <v>1319</v>
      </c>
      <c r="G97" s="214" t="s">
        <v>226</v>
      </c>
      <c r="H97" s="215">
        <v>0.35599999999999998</v>
      </c>
      <c r="I97" s="216"/>
      <c r="J97" s="217">
        <f>ROUND(I97*H97,2)</f>
        <v>0</v>
      </c>
      <c r="K97" s="213" t="s">
        <v>178</v>
      </c>
      <c r="L97" s="43"/>
      <c r="M97" s="225" t="s">
        <v>20</v>
      </c>
      <c r="N97" s="226" t="s">
        <v>46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23" t="s">
        <v>133</v>
      </c>
      <c r="AT97" s="223" t="s">
        <v>129</v>
      </c>
      <c r="AU97" s="223" t="s">
        <v>85</v>
      </c>
      <c r="AY97" s="16" t="s">
        <v>126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6" t="s">
        <v>83</v>
      </c>
      <c r="BK97" s="224">
        <f>ROUND(I97*H97,2)</f>
        <v>0</v>
      </c>
      <c r="BL97" s="16" t="s">
        <v>133</v>
      </c>
      <c r="BM97" s="223" t="s">
        <v>1702</v>
      </c>
    </row>
    <row r="98" s="2" customFormat="1">
      <c r="A98" s="37"/>
      <c r="B98" s="38"/>
      <c r="C98" s="39"/>
      <c r="D98" s="229" t="s">
        <v>181</v>
      </c>
      <c r="E98" s="39"/>
      <c r="F98" s="230" t="s">
        <v>1321</v>
      </c>
      <c r="G98" s="39"/>
      <c r="H98" s="39"/>
      <c r="I98" s="231"/>
      <c r="J98" s="39"/>
      <c r="K98" s="39"/>
      <c r="L98" s="43"/>
      <c r="M98" s="245"/>
      <c r="N98" s="246"/>
      <c r="O98" s="220"/>
      <c r="P98" s="220"/>
      <c r="Q98" s="220"/>
      <c r="R98" s="220"/>
      <c r="S98" s="220"/>
      <c r="T98" s="24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181</v>
      </c>
      <c r="AU98" s="16" t="s">
        <v>85</v>
      </c>
    </row>
    <row r="99" s="2" customFormat="1" ht="6.96" customHeight="1">
      <c r="A99" s="37"/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43"/>
      <c r="M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</sheetData>
  <sheetProtection sheet="1" autoFilter="0" formatColumns="0" formatRows="0" objects="1" scenarios="1" spinCount="100000" saltValue="lvM/0tIXIpPd5mJ+VZaglipb19pJQ0DC/O1iIW3wl6LLfXv0fvhilWEL7aVKWP6YwvYbD0UVD4Zt3eDZXQQgHg==" hashValue="C5lPTj0Pexhj01JWp/iZ3E5TucC0/RxvGtNbK3cyXnK6WYDvPJFIlN7GiNpchwH40f97acVLUpHlcowsps0djA==" algorithmName="SHA-512" password="CC35"/>
  <autoFilter ref="C86:K9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1" r:id="rId1" display="https://podminky.urs.cz/item/CS_URS_2024_02/763131721"/>
    <hyperlink ref="F93" r:id="rId2" display="https://podminky.urs.cz/item/CS_URS_2024_02/763431011"/>
    <hyperlink ref="F96" r:id="rId3" display="https://podminky.urs.cz/item/CS_URS_2024_02/763431201"/>
    <hyperlink ref="F98" r:id="rId4" display="https://podminky.urs.cz/item/CS_URS_2024_02/99876312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85</v>
      </c>
    </row>
    <row r="4" s="1" customFormat="1" ht="24.96" customHeight="1">
      <c r="B4" s="19"/>
      <c r="D4" s="139" t="s">
        <v>102</v>
      </c>
      <c r="L4" s="19"/>
      <c r="M4" s="140" t="s">
        <v>11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17</v>
      </c>
      <c r="L6" s="19"/>
    </row>
    <row r="7" s="1" customFormat="1" ht="16.5" customHeight="1">
      <c r="B7" s="19"/>
      <c r="E7" s="142" t="str">
        <f>'Rekapitulace stavby'!K6</f>
        <v>MŠ Vyhlídka Valašské Meziříčí - Rekonstrukce koupelen</v>
      </c>
      <c r="F7" s="141"/>
      <c r="G7" s="141"/>
      <c r="H7" s="141"/>
      <c r="L7" s="19"/>
    </row>
    <row r="8" s="1" customFormat="1" ht="12" customHeight="1">
      <c r="B8" s="19"/>
      <c r="D8" s="141" t="s">
        <v>103</v>
      </c>
      <c r="L8" s="19"/>
    </row>
    <row r="9" s="2" customFormat="1" ht="16.5" customHeight="1">
      <c r="A9" s="37"/>
      <c r="B9" s="43"/>
      <c r="C9" s="37"/>
      <c r="D9" s="37"/>
      <c r="E9" s="142" t="s">
        <v>135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1" t="s">
        <v>136</v>
      </c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44" t="s">
        <v>1703</v>
      </c>
      <c r="F11" s="37"/>
      <c r="G11" s="37"/>
      <c r="H11" s="37"/>
      <c r="I11" s="37"/>
      <c r="J11" s="37"/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1" t="s">
        <v>19</v>
      </c>
      <c r="E13" s="37"/>
      <c r="F13" s="132" t="s">
        <v>20</v>
      </c>
      <c r="G13" s="37"/>
      <c r="H13" s="37"/>
      <c r="I13" s="141" t="s">
        <v>21</v>
      </c>
      <c r="J13" s="132" t="s">
        <v>20</v>
      </c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22</v>
      </c>
      <c r="E14" s="37"/>
      <c r="F14" s="132" t="s">
        <v>23</v>
      </c>
      <c r="G14" s="37"/>
      <c r="H14" s="37"/>
      <c r="I14" s="141" t="s">
        <v>24</v>
      </c>
      <c r="J14" s="145" t="str">
        <f>'Rekapitulace stavby'!AN8</f>
        <v>2. 12. 2024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1" t="s">
        <v>26</v>
      </c>
      <c r="E16" s="37"/>
      <c r="F16" s="37"/>
      <c r="G16" s="37"/>
      <c r="H16" s="37"/>
      <c r="I16" s="141" t="s">
        <v>27</v>
      </c>
      <c r="J16" s="132" t="s">
        <v>28</v>
      </c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32" t="s">
        <v>29</v>
      </c>
      <c r="F17" s="37"/>
      <c r="G17" s="37"/>
      <c r="H17" s="37"/>
      <c r="I17" s="141" t="s">
        <v>30</v>
      </c>
      <c r="J17" s="132" t="s">
        <v>31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1" t="s">
        <v>32</v>
      </c>
      <c r="E19" s="37"/>
      <c r="F19" s="37"/>
      <c r="G19" s="37"/>
      <c r="H19" s="37"/>
      <c r="I19" s="141" t="s">
        <v>27</v>
      </c>
      <c r="J19" s="32" t="str">
        <f>'Rekapitulace stavby'!AN13</f>
        <v>Vyplň údaj</v>
      </c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32"/>
      <c r="G20" s="132"/>
      <c r="H20" s="132"/>
      <c r="I20" s="141" t="s">
        <v>30</v>
      </c>
      <c r="J20" s="32" t="str">
        <f>'Rekapitulace stavby'!AN14</f>
        <v>Vyplň údaj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1" t="s">
        <v>34</v>
      </c>
      <c r="E22" s="37"/>
      <c r="F22" s="37"/>
      <c r="G22" s="37"/>
      <c r="H22" s="37"/>
      <c r="I22" s="141" t="s">
        <v>27</v>
      </c>
      <c r="J22" s="132" t="s">
        <v>20</v>
      </c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32" t="s">
        <v>35</v>
      </c>
      <c r="F23" s="37"/>
      <c r="G23" s="37"/>
      <c r="H23" s="37"/>
      <c r="I23" s="141" t="s">
        <v>30</v>
      </c>
      <c r="J23" s="132" t="s">
        <v>20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1" t="s">
        <v>37</v>
      </c>
      <c r="E25" s="37"/>
      <c r="F25" s="37"/>
      <c r="G25" s="37"/>
      <c r="H25" s="37"/>
      <c r="I25" s="141" t="s">
        <v>27</v>
      </c>
      <c r="J25" s="132" t="str">
        <f>IF('Rekapitulace stavby'!AN19="","",'Rekapitulace stavby'!AN19)</f>
        <v/>
      </c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32" t="str">
        <f>IF('Rekapitulace stavby'!E20="","",'Rekapitulace stavby'!E20)</f>
        <v xml:space="preserve"> </v>
      </c>
      <c r="F26" s="37"/>
      <c r="G26" s="37"/>
      <c r="H26" s="37"/>
      <c r="I26" s="141" t="s">
        <v>30</v>
      </c>
      <c r="J26" s="132" t="str">
        <f>IF('Rekapitulace stavby'!AN20="","",'Rekapitulace stavby'!AN20)</f>
        <v/>
      </c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14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1" t="s">
        <v>39</v>
      </c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71.25" customHeight="1">
      <c r="A29" s="146"/>
      <c r="B29" s="147"/>
      <c r="C29" s="146"/>
      <c r="D29" s="146"/>
      <c r="E29" s="148" t="s">
        <v>40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1" t="s">
        <v>41</v>
      </c>
      <c r="E32" s="37"/>
      <c r="F32" s="37"/>
      <c r="G32" s="37"/>
      <c r="H32" s="37"/>
      <c r="I32" s="37"/>
      <c r="J32" s="152">
        <f>ROUND(J117, 2)</f>
        <v>0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0"/>
      <c r="E33" s="150"/>
      <c r="F33" s="150"/>
      <c r="G33" s="150"/>
      <c r="H33" s="150"/>
      <c r="I33" s="150"/>
      <c r="J33" s="150"/>
      <c r="K33" s="150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3" t="s">
        <v>43</v>
      </c>
      <c r="G34" s="37"/>
      <c r="H34" s="37"/>
      <c r="I34" s="153" t="s">
        <v>42</v>
      </c>
      <c r="J34" s="153" t="s">
        <v>44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54" t="s">
        <v>45</v>
      </c>
      <c r="E35" s="141" t="s">
        <v>46</v>
      </c>
      <c r="F35" s="155">
        <f>ROUND((SUM(BE117:BE611)),  2)</f>
        <v>0</v>
      </c>
      <c r="G35" s="37"/>
      <c r="H35" s="37"/>
      <c r="I35" s="156">
        <v>0.20999999999999999</v>
      </c>
      <c r="J35" s="155">
        <f>ROUND(((SUM(BE117:BE611))*I35),  2)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1" t="s">
        <v>47</v>
      </c>
      <c r="F36" s="155">
        <f>ROUND((SUM(BF117:BF611)),  2)</f>
        <v>0</v>
      </c>
      <c r="G36" s="37"/>
      <c r="H36" s="37"/>
      <c r="I36" s="156">
        <v>0.12</v>
      </c>
      <c r="J36" s="155">
        <f>ROUND(((SUM(BF117:BF611))*I36),  2)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55">
        <f>ROUND((SUM(BG117:BG611)),  2)</f>
        <v>0</v>
      </c>
      <c r="G37" s="37"/>
      <c r="H37" s="37"/>
      <c r="I37" s="156">
        <v>0.20999999999999999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1" t="s">
        <v>49</v>
      </c>
      <c r="F38" s="155">
        <f>ROUND((SUM(BH117:BH611)),  2)</f>
        <v>0</v>
      </c>
      <c r="G38" s="37"/>
      <c r="H38" s="37"/>
      <c r="I38" s="156">
        <v>0.12</v>
      </c>
      <c r="J38" s="155">
        <f>0</f>
        <v>0</v>
      </c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1" t="s">
        <v>50</v>
      </c>
      <c r="F39" s="155">
        <f>ROUND((SUM(BI117:BI611)),  2)</f>
        <v>0</v>
      </c>
      <c r="G39" s="37"/>
      <c r="H39" s="37"/>
      <c r="I39" s="156">
        <v>0</v>
      </c>
      <c r="J39" s="155">
        <f>0</f>
        <v>0</v>
      </c>
      <c r="K39" s="37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57"/>
      <c r="D41" s="158" t="s">
        <v>51</v>
      </c>
      <c r="E41" s="159"/>
      <c r="F41" s="159"/>
      <c r="G41" s="160" t="s">
        <v>52</v>
      </c>
      <c r="H41" s="161" t="s">
        <v>53</v>
      </c>
      <c r="I41" s="159"/>
      <c r="J41" s="162">
        <f>SUM(J32:J39)</f>
        <v>0</v>
      </c>
      <c r="K41" s="163"/>
      <c r="L41" s="14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4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105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168" t="str">
        <f>E7</f>
        <v>MŠ Vyhlídka Valašské Meziříčí - Rekonstrukce koupelen</v>
      </c>
      <c r="F50" s="31"/>
      <c r="G50" s="31"/>
      <c r="H50" s="31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0"/>
      <c r="C51" s="31" t="s">
        <v>103</v>
      </c>
      <c r="D51" s="21"/>
      <c r="E51" s="21"/>
      <c r="F51" s="21"/>
      <c r="G51" s="21"/>
      <c r="H51" s="21"/>
      <c r="I51" s="21"/>
      <c r="J51" s="21"/>
      <c r="K51" s="21"/>
      <c r="L51" s="19"/>
    </row>
    <row r="52" s="2" customFormat="1" ht="16.5" customHeight="1">
      <c r="A52" s="37"/>
      <c r="B52" s="38"/>
      <c r="C52" s="39"/>
      <c r="D52" s="39"/>
      <c r="E52" s="168" t="s">
        <v>135</v>
      </c>
      <c r="F52" s="39"/>
      <c r="G52" s="39"/>
      <c r="H52" s="39"/>
      <c r="I52" s="39"/>
      <c r="J52" s="39"/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136</v>
      </c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9"/>
      <c r="D54" s="39"/>
      <c r="E54" s="68" t="str">
        <f>E11</f>
        <v>06 - Sociální zázemí Barvínci (2.NP vlevo)</v>
      </c>
      <c r="F54" s="39"/>
      <c r="G54" s="39"/>
      <c r="H54" s="39"/>
      <c r="I54" s="39"/>
      <c r="J54" s="39"/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22</v>
      </c>
      <c r="D56" s="39"/>
      <c r="E56" s="39"/>
      <c r="F56" s="26" t="str">
        <f>F14</f>
        <v>Valašské Meziříčí</v>
      </c>
      <c r="G56" s="39"/>
      <c r="H56" s="39"/>
      <c r="I56" s="31" t="s">
        <v>24</v>
      </c>
      <c r="J56" s="71" t="str">
        <f>IF(J14="","",J14)</f>
        <v>2. 12. 2024</v>
      </c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26</v>
      </c>
      <c r="D58" s="39"/>
      <c r="E58" s="39"/>
      <c r="F58" s="26" t="str">
        <f>E17</f>
        <v>Město Valašské Meziříčí</v>
      </c>
      <c r="G58" s="39"/>
      <c r="H58" s="39"/>
      <c r="I58" s="31" t="s">
        <v>34</v>
      </c>
      <c r="J58" s="35" t="str">
        <f>E23</f>
        <v>Klára Trefilová</v>
      </c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32</v>
      </c>
      <c r="D59" s="39"/>
      <c r="E59" s="39"/>
      <c r="F59" s="26" t="str">
        <f>IF(E20="","",E20)</f>
        <v>Vyplň údaj</v>
      </c>
      <c r="G59" s="39"/>
      <c r="H59" s="39"/>
      <c r="I59" s="31" t="s">
        <v>37</v>
      </c>
      <c r="J59" s="35" t="str">
        <f>E26</f>
        <v xml:space="preserve"> 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4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69" t="s">
        <v>106</v>
      </c>
      <c r="D61" s="170"/>
      <c r="E61" s="170"/>
      <c r="F61" s="170"/>
      <c r="G61" s="170"/>
      <c r="H61" s="170"/>
      <c r="I61" s="170"/>
      <c r="J61" s="171" t="s">
        <v>107</v>
      </c>
      <c r="K61" s="170"/>
      <c r="L61" s="14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72" t="s">
        <v>73</v>
      </c>
      <c r="D63" s="39"/>
      <c r="E63" s="39"/>
      <c r="F63" s="39"/>
      <c r="G63" s="39"/>
      <c r="H63" s="39"/>
      <c r="I63" s="39"/>
      <c r="J63" s="101">
        <f>J117</f>
        <v>0</v>
      </c>
      <c r="K63" s="3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6" t="s">
        <v>108</v>
      </c>
    </row>
    <row r="64" s="9" customFormat="1" ht="24.96" customHeight="1">
      <c r="A64" s="9"/>
      <c r="B64" s="173"/>
      <c r="C64" s="174"/>
      <c r="D64" s="175" t="s">
        <v>138</v>
      </c>
      <c r="E64" s="176"/>
      <c r="F64" s="176"/>
      <c r="G64" s="176"/>
      <c r="H64" s="176"/>
      <c r="I64" s="176"/>
      <c r="J64" s="177">
        <f>J118</f>
        <v>0</v>
      </c>
      <c r="K64" s="174"/>
      <c r="L64" s="17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9"/>
      <c r="C65" s="124"/>
      <c r="D65" s="180" t="s">
        <v>141</v>
      </c>
      <c r="E65" s="181"/>
      <c r="F65" s="181"/>
      <c r="G65" s="181"/>
      <c r="H65" s="181"/>
      <c r="I65" s="181"/>
      <c r="J65" s="182">
        <f>J119</f>
        <v>0</v>
      </c>
      <c r="K65" s="124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9"/>
      <c r="C66" s="124"/>
      <c r="D66" s="180" t="s">
        <v>144</v>
      </c>
      <c r="E66" s="181"/>
      <c r="F66" s="181"/>
      <c r="G66" s="181"/>
      <c r="H66" s="181"/>
      <c r="I66" s="181"/>
      <c r="J66" s="182">
        <f>J129</f>
        <v>0</v>
      </c>
      <c r="K66" s="124"/>
      <c r="L66" s="183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9"/>
      <c r="C67" s="124"/>
      <c r="D67" s="180" t="s">
        <v>145</v>
      </c>
      <c r="E67" s="181"/>
      <c r="F67" s="181"/>
      <c r="G67" s="181"/>
      <c r="H67" s="181"/>
      <c r="I67" s="181"/>
      <c r="J67" s="182">
        <f>J144</f>
        <v>0</v>
      </c>
      <c r="K67" s="124"/>
      <c r="L67" s="183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9"/>
      <c r="C68" s="124"/>
      <c r="D68" s="180" t="s">
        <v>146</v>
      </c>
      <c r="E68" s="181"/>
      <c r="F68" s="181"/>
      <c r="G68" s="181"/>
      <c r="H68" s="181"/>
      <c r="I68" s="181"/>
      <c r="J68" s="182">
        <f>J149</f>
        <v>0</v>
      </c>
      <c r="K68" s="124"/>
      <c r="L68" s="183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9"/>
      <c r="C69" s="124"/>
      <c r="D69" s="180" t="s">
        <v>147</v>
      </c>
      <c r="E69" s="181"/>
      <c r="F69" s="181"/>
      <c r="G69" s="181"/>
      <c r="H69" s="181"/>
      <c r="I69" s="181"/>
      <c r="J69" s="182">
        <f>J189</f>
        <v>0</v>
      </c>
      <c r="K69" s="124"/>
      <c r="L69" s="183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9"/>
      <c r="C70" s="124"/>
      <c r="D70" s="180" t="s">
        <v>148</v>
      </c>
      <c r="E70" s="181"/>
      <c r="F70" s="181"/>
      <c r="G70" s="181"/>
      <c r="H70" s="181"/>
      <c r="I70" s="181"/>
      <c r="J70" s="182">
        <f>J198</f>
        <v>0</v>
      </c>
      <c r="K70" s="124"/>
      <c r="L70" s="183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3"/>
      <c r="C71" s="174"/>
      <c r="D71" s="175" t="s">
        <v>109</v>
      </c>
      <c r="E71" s="176"/>
      <c r="F71" s="176"/>
      <c r="G71" s="176"/>
      <c r="H71" s="176"/>
      <c r="I71" s="176"/>
      <c r="J71" s="177">
        <f>J201</f>
        <v>0</v>
      </c>
      <c r="K71" s="174"/>
      <c r="L71" s="178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9"/>
      <c r="C72" s="124"/>
      <c r="D72" s="180" t="s">
        <v>150</v>
      </c>
      <c r="E72" s="181"/>
      <c r="F72" s="181"/>
      <c r="G72" s="181"/>
      <c r="H72" s="181"/>
      <c r="I72" s="181"/>
      <c r="J72" s="182">
        <f>J202</f>
        <v>0</v>
      </c>
      <c r="K72" s="124"/>
      <c r="L72" s="183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9"/>
      <c r="C73" s="124"/>
      <c r="D73" s="180" t="s">
        <v>151</v>
      </c>
      <c r="E73" s="181"/>
      <c r="F73" s="181"/>
      <c r="G73" s="181"/>
      <c r="H73" s="181"/>
      <c r="I73" s="181"/>
      <c r="J73" s="182">
        <f>J237</f>
        <v>0</v>
      </c>
      <c r="K73" s="124"/>
      <c r="L73" s="183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9"/>
      <c r="C74" s="124"/>
      <c r="D74" s="180" t="s">
        <v>152</v>
      </c>
      <c r="E74" s="181"/>
      <c r="F74" s="181"/>
      <c r="G74" s="181"/>
      <c r="H74" s="181"/>
      <c r="I74" s="181"/>
      <c r="J74" s="182">
        <f>J281</f>
        <v>0</v>
      </c>
      <c r="K74" s="124"/>
      <c r="L74" s="183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9"/>
      <c r="C75" s="124"/>
      <c r="D75" s="180" t="s">
        <v>153</v>
      </c>
      <c r="E75" s="181"/>
      <c r="F75" s="181"/>
      <c r="G75" s="181"/>
      <c r="H75" s="181"/>
      <c r="I75" s="181"/>
      <c r="J75" s="182">
        <f>J340</f>
        <v>0</v>
      </c>
      <c r="K75" s="124"/>
      <c r="L75" s="183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9"/>
      <c r="C76" s="124"/>
      <c r="D76" s="180" t="s">
        <v>154</v>
      </c>
      <c r="E76" s="181"/>
      <c r="F76" s="181"/>
      <c r="G76" s="181"/>
      <c r="H76" s="181"/>
      <c r="I76" s="181"/>
      <c r="J76" s="182">
        <f>J353</f>
        <v>0</v>
      </c>
      <c r="K76" s="124"/>
      <c r="L76" s="183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9"/>
      <c r="C77" s="124"/>
      <c r="D77" s="180" t="s">
        <v>155</v>
      </c>
      <c r="E77" s="181"/>
      <c r="F77" s="181"/>
      <c r="G77" s="181"/>
      <c r="H77" s="181"/>
      <c r="I77" s="181"/>
      <c r="J77" s="182">
        <f>J371</f>
        <v>0</v>
      </c>
      <c r="K77" s="124"/>
      <c r="L77" s="183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9"/>
      <c r="C78" s="124"/>
      <c r="D78" s="180" t="s">
        <v>156</v>
      </c>
      <c r="E78" s="181"/>
      <c r="F78" s="181"/>
      <c r="G78" s="181"/>
      <c r="H78" s="181"/>
      <c r="I78" s="181"/>
      <c r="J78" s="182">
        <f>J382</f>
        <v>0</v>
      </c>
      <c r="K78" s="124"/>
      <c r="L78" s="183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9"/>
      <c r="C79" s="124"/>
      <c r="D79" s="180" t="s">
        <v>110</v>
      </c>
      <c r="E79" s="181"/>
      <c r="F79" s="181"/>
      <c r="G79" s="181"/>
      <c r="H79" s="181"/>
      <c r="I79" s="181"/>
      <c r="J79" s="182">
        <f>J394</f>
        <v>0</v>
      </c>
      <c r="K79" s="124"/>
      <c r="L79" s="183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9"/>
      <c r="C80" s="124"/>
      <c r="D80" s="180" t="s">
        <v>157</v>
      </c>
      <c r="E80" s="181"/>
      <c r="F80" s="181"/>
      <c r="G80" s="181"/>
      <c r="H80" s="181"/>
      <c r="I80" s="181"/>
      <c r="J80" s="182">
        <f>J438</f>
        <v>0</v>
      </c>
      <c r="K80" s="124"/>
      <c r="L80" s="183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9"/>
      <c r="C81" s="124"/>
      <c r="D81" s="180" t="s">
        <v>158</v>
      </c>
      <c r="E81" s="181"/>
      <c r="F81" s="181"/>
      <c r="G81" s="181"/>
      <c r="H81" s="181"/>
      <c r="I81" s="181"/>
      <c r="J81" s="182">
        <f>J444</f>
        <v>0</v>
      </c>
      <c r="K81" s="124"/>
      <c r="L81" s="183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9"/>
      <c r="C82" s="124"/>
      <c r="D82" s="180" t="s">
        <v>159</v>
      </c>
      <c r="E82" s="181"/>
      <c r="F82" s="181"/>
      <c r="G82" s="181"/>
      <c r="H82" s="181"/>
      <c r="I82" s="181"/>
      <c r="J82" s="182">
        <f>J466</f>
        <v>0</v>
      </c>
      <c r="K82" s="124"/>
      <c r="L82" s="183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9"/>
      <c r="C83" s="124"/>
      <c r="D83" s="180" t="s">
        <v>160</v>
      </c>
      <c r="E83" s="181"/>
      <c r="F83" s="181"/>
      <c r="G83" s="181"/>
      <c r="H83" s="181"/>
      <c r="I83" s="181"/>
      <c r="J83" s="182">
        <f>J484</f>
        <v>0</v>
      </c>
      <c r="K83" s="124"/>
      <c r="L83" s="183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9"/>
      <c r="C84" s="124"/>
      <c r="D84" s="180" t="s">
        <v>161</v>
      </c>
      <c r="E84" s="181"/>
      <c r="F84" s="181"/>
      <c r="G84" s="181"/>
      <c r="H84" s="181"/>
      <c r="I84" s="181"/>
      <c r="J84" s="182">
        <f>J490</f>
        <v>0</v>
      </c>
      <c r="K84" s="124"/>
      <c r="L84" s="183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9"/>
      <c r="C85" s="124"/>
      <c r="D85" s="180" t="s">
        <v>1704</v>
      </c>
      <c r="E85" s="181"/>
      <c r="F85" s="181"/>
      <c r="G85" s="181"/>
      <c r="H85" s="181"/>
      <c r="I85" s="181"/>
      <c r="J85" s="182">
        <f>J518</f>
        <v>0</v>
      </c>
      <c r="K85" s="124"/>
      <c r="L85" s="183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9"/>
      <c r="C86" s="124"/>
      <c r="D86" s="180" t="s">
        <v>162</v>
      </c>
      <c r="E86" s="181"/>
      <c r="F86" s="181"/>
      <c r="G86" s="181"/>
      <c r="H86" s="181"/>
      <c r="I86" s="181"/>
      <c r="J86" s="182">
        <f>J524</f>
        <v>0</v>
      </c>
      <c r="K86" s="124"/>
      <c r="L86" s="183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9"/>
      <c r="C87" s="124"/>
      <c r="D87" s="180" t="s">
        <v>163</v>
      </c>
      <c r="E87" s="181"/>
      <c r="F87" s="181"/>
      <c r="G87" s="181"/>
      <c r="H87" s="181"/>
      <c r="I87" s="181"/>
      <c r="J87" s="182">
        <f>J568</f>
        <v>0</v>
      </c>
      <c r="K87" s="124"/>
      <c r="L87" s="183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79"/>
      <c r="C88" s="124"/>
      <c r="D88" s="180" t="s">
        <v>164</v>
      </c>
      <c r="E88" s="181"/>
      <c r="F88" s="181"/>
      <c r="G88" s="181"/>
      <c r="H88" s="181"/>
      <c r="I88" s="181"/>
      <c r="J88" s="182">
        <f>J575</f>
        <v>0</v>
      </c>
      <c r="K88" s="124"/>
      <c r="L88" s="183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9" customFormat="1" ht="24.96" customHeight="1">
      <c r="A89" s="9"/>
      <c r="B89" s="173"/>
      <c r="C89" s="174"/>
      <c r="D89" s="175" t="s">
        <v>165</v>
      </c>
      <c r="E89" s="176"/>
      <c r="F89" s="176"/>
      <c r="G89" s="176"/>
      <c r="H89" s="176"/>
      <c r="I89" s="176"/>
      <c r="J89" s="177">
        <f>J593</f>
        <v>0</v>
      </c>
      <c r="K89" s="174"/>
      <c r="L89" s="178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="9" customFormat="1" ht="24.96" customHeight="1">
      <c r="A90" s="9"/>
      <c r="B90" s="173"/>
      <c r="C90" s="174"/>
      <c r="D90" s="175" t="s">
        <v>166</v>
      </c>
      <c r="E90" s="176"/>
      <c r="F90" s="176"/>
      <c r="G90" s="176"/>
      <c r="H90" s="176"/>
      <c r="I90" s="176"/>
      <c r="J90" s="177">
        <f>J596</f>
        <v>0</v>
      </c>
      <c r="K90" s="174"/>
      <c r="L90" s="178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="10" customFormat="1" ht="19.92" customHeight="1">
      <c r="A91" s="10"/>
      <c r="B91" s="179"/>
      <c r="C91" s="124"/>
      <c r="D91" s="180" t="s">
        <v>167</v>
      </c>
      <c r="E91" s="181"/>
      <c r="F91" s="181"/>
      <c r="G91" s="181"/>
      <c r="H91" s="181"/>
      <c r="I91" s="181"/>
      <c r="J91" s="182">
        <f>J597</f>
        <v>0</v>
      </c>
      <c r="K91" s="124"/>
      <c r="L91" s="183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79"/>
      <c r="C92" s="124"/>
      <c r="D92" s="180" t="s">
        <v>168</v>
      </c>
      <c r="E92" s="181"/>
      <c r="F92" s="181"/>
      <c r="G92" s="181"/>
      <c r="H92" s="181"/>
      <c r="I92" s="181"/>
      <c r="J92" s="182">
        <f>J600</f>
        <v>0</v>
      </c>
      <c r="K92" s="124"/>
      <c r="L92" s="183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79"/>
      <c r="C93" s="124"/>
      <c r="D93" s="180" t="s">
        <v>169</v>
      </c>
      <c r="E93" s="181"/>
      <c r="F93" s="181"/>
      <c r="G93" s="181"/>
      <c r="H93" s="181"/>
      <c r="I93" s="181"/>
      <c r="J93" s="182">
        <f>J603</f>
        <v>0</v>
      </c>
      <c r="K93" s="124"/>
      <c r="L93" s="183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79"/>
      <c r="C94" s="124"/>
      <c r="D94" s="180" t="s">
        <v>170</v>
      </c>
      <c r="E94" s="181"/>
      <c r="F94" s="181"/>
      <c r="G94" s="181"/>
      <c r="H94" s="181"/>
      <c r="I94" s="181"/>
      <c r="J94" s="182">
        <f>J606</f>
        <v>0</v>
      </c>
      <c r="K94" s="124"/>
      <c r="L94" s="183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9.92" customHeight="1">
      <c r="A95" s="10"/>
      <c r="B95" s="179"/>
      <c r="C95" s="124"/>
      <c r="D95" s="180" t="s">
        <v>171</v>
      </c>
      <c r="E95" s="181"/>
      <c r="F95" s="181"/>
      <c r="G95" s="181"/>
      <c r="H95" s="181"/>
      <c r="I95" s="181"/>
      <c r="J95" s="182">
        <f>J609</f>
        <v>0</v>
      </c>
      <c r="K95" s="124"/>
      <c r="L95" s="183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2" customFormat="1" ht="21.84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43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6.96" customHeight="1">
      <c r="A97" s="37"/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143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101" s="2" customFormat="1" ht="6.96" customHeight="1">
      <c r="A101" s="37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143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24.96" customHeight="1">
      <c r="A102" s="37"/>
      <c r="B102" s="38"/>
      <c r="C102" s="22" t="s">
        <v>111</v>
      </c>
      <c r="D102" s="39"/>
      <c r="E102" s="39"/>
      <c r="F102" s="39"/>
      <c r="G102" s="39"/>
      <c r="H102" s="39"/>
      <c r="I102" s="39"/>
      <c r="J102" s="39"/>
      <c r="K102" s="39"/>
      <c r="L102" s="143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143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12" customHeight="1">
      <c r="A104" s="37"/>
      <c r="B104" s="38"/>
      <c r="C104" s="31" t="s">
        <v>17</v>
      </c>
      <c r="D104" s="39"/>
      <c r="E104" s="39"/>
      <c r="F104" s="39"/>
      <c r="G104" s="39"/>
      <c r="H104" s="39"/>
      <c r="I104" s="39"/>
      <c r="J104" s="39"/>
      <c r="K104" s="39"/>
      <c r="L104" s="143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16.5" customHeight="1">
      <c r="A105" s="37"/>
      <c r="B105" s="38"/>
      <c r="C105" s="39"/>
      <c r="D105" s="39"/>
      <c r="E105" s="168" t="str">
        <f>E7</f>
        <v>MŠ Vyhlídka Valašské Meziříčí - Rekonstrukce koupelen</v>
      </c>
      <c r="F105" s="31"/>
      <c r="G105" s="31"/>
      <c r="H105" s="31"/>
      <c r="I105" s="39"/>
      <c r="J105" s="39"/>
      <c r="K105" s="39"/>
      <c r="L105" s="143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1" customFormat="1" ht="12" customHeight="1">
      <c r="B106" s="20"/>
      <c r="C106" s="31" t="s">
        <v>103</v>
      </c>
      <c r="D106" s="21"/>
      <c r="E106" s="21"/>
      <c r="F106" s="21"/>
      <c r="G106" s="21"/>
      <c r="H106" s="21"/>
      <c r="I106" s="21"/>
      <c r="J106" s="21"/>
      <c r="K106" s="21"/>
      <c r="L106" s="19"/>
    </row>
    <row r="107" s="2" customFormat="1" ht="16.5" customHeight="1">
      <c r="A107" s="37"/>
      <c r="B107" s="38"/>
      <c r="C107" s="39"/>
      <c r="D107" s="39"/>
      <c r="E107" s="168" t="s">
        <v>135</v>
      </c>
      <c r="F107" s="39"/>
      <c r="G107" s="39"/>
      <c r="H107" s="39"/>
      <c r="I107" s="39"/>
      <c r="J107" s="39"/>
      <c r="K107" s="39"/>
      <c r="L107" s="143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136</v>
      </c>
      <c r="D108" s="39"/>
      <c r="E108" s="39"/>
      <c r="F108" s="39"/>
      <c r="G108" s="39"/>
      <c r="H108" s="39"/>
      <c r="I108" s="39"/>
      <c r="J108" s="39"/>
      <c r="K108" s="39"/>
      <c r="L108" s="143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68" t="str">
        <f>E11</f>
        <v>06 - Sociální zázemí Barvínci (2.NP vlevo)</v>
      </c>
      <c r="F109" s="39"/>
      <c r="G109" s="39"/>
      <c r="H109" s="39"/>
      <c r="I109" s="39"/>
      <c r="J109" s="39"/>
      <c r="K109" s="39"/>
      <c r="L109" s="143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143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22</v>
      </c>
      <c r="D111" s="39"/>
      <c r="E111" s="39"/>
      <c r="F111" s="26" t="str">
        <f>F14</f>
        <v>Valašské Meziříčí</v>
      </c>
      <c r="G111" s="39"/>
      <c r="H111" s="39"/>
      <c r="I111" s="31" t="s">
        <v>24</v>
      </c>
      <c r="J111" s="71" t="str">
        <f>IF(J14="","",J14)</f>
        <v>2. 12. 2024</v>
      </c>
      <c r="K111" s="39"/>
      <c r="L111" s="143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143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5.15" customHeight="1">
      <c r="A113" s="37"/>
      <c r="B113" s="38"/>
      <c r="C113" s="31" t="s">
        <v>26</v>
      </c>
      <c r="D113" s="39"/>
      <c r="E113" s="39"/>
      <c r="F113" s="26" t="str">
        <f>E17</f>
        <v>Město Valašské Meziříčí</v>
      </c>
      <c r="G113" s="39"/>
      <c r="H113" s="39"/>
      <c r="I113" s="31" t="s">
        <v>34</v>
      </c>
      <c r="J113" s="35" t="str">
        <f>E23</f>
        <v>Klára Trefilová</v>
      </c>
      <c r="K113" s="39"/>
      <c r="L113" s="143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32</v>
      </c>
      <c r="D114" s="39"/>
      <c r="E114" s="39"/>
      <c r="F114" s="26" t="str">
        <f>IF(E20="","",E20)</f>
        <v>Vyplň údaj</v>
      </c>
      <c r="G114" s="39"/>
      <c r="H114" s="39"/>
      <c r="I114" s="31" t="s">
        <v>37</v>
      </c>
      <c r="J114" s="35" t="str">
        <f>E26</f>
        <v xml:space="preserve"> </v>
      </c>
      <c r="K114" s="39"/>
      <c r="L114" s="143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143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84"/>
      <c r="B116" s="185"/>
      <c r="C116" s="186" t="s">
        <v>112</v>
      </c>
      <c r="D116" s="187" t="s">
        <v>60</v>
      </c>
      <c r="E116" s="187" t="s">
        <v>56</v>
      </c>
      <c r="F116" s="187" t="s">
        <v>57</v>
      </c>
      <c r="G116" s="187" t="s">
        <v>113</v>
      </c>
      <c r="H116" s="187" t="s">
        <v>114</v>
      </c>
      <c r="I116" s="187" t="s">
        <v>115</v>
      </c>
      <c r="J116" s="187" t="s">
        <v>107</v>
      </c>
      <c r="K116" s="188" t="s">
        <v>116</v>
      </c>
      <c r="L116" s="189"/>
      <c r="M116" s="91" t="s">
        <v>20</v>
      </c>
      <c r="N116" s="92" t="s">
        <v>45</v>
      </c>
      <c r="O116" s="92" t="s">
        <v>117</v>
      </c>
      <c r="P116" s="92" t="s">
        <v>118</v>
      </c>
      <c r="Q116" s="92" t="s">
        <v>119</v>
      </c>
      <c r="R116" s="92" t="s">
        <v>120</v>
      </c>
      <c r="S116" s="92" t="s">
        <v>121</v>
      </c>
      <c r="T116" s="93" t="s">
        <v>122</v>
      </c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</row>
    <row r="117" s="2" customFormat="1" ht="22.8" customHeight="1">
      <c r="A117" s="37"/>
      <c r="B117" s="38"/>
      <c r="C117" s="98" t="s">
        <v>123</v>
      </c>
      <c r="D117" s="39"/>
      <c r="E117" s="39"/>
      <c r="F117" s="39"/>
      <c r="G117" s="39"/>
      <c r="H117" s="39"/>
      <c r="I117" s="39"/>
      <c r="J117" s="190">
        <f>BK117</f>
        <v>0</v>
      </c>
      <c r="K117" s="39"/>
      <c r="L117" s="43"/>
      <c r="M117" s="94"/>
      <c r="N117" s="191"/>
      <c r="O117" s="95"/>
      <c r="P117" s="192">
        <f>P118+P201+P593+P596</f>
        <v>0</v>
      </c>
      <c r="Q117" s="95"/>
      <c r="R117" s="192">
        <f>R118+R201+R593+R596</f>
        <v>5.77546392</v>
      </c>
      <c r="S117" s="95"/>
      <c r="T117" s="193">
        <f>T118+T201+T593+T596</f>
        <v>9.4944602099999997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74</v>
      </c>
      <c r="AU117" s="16" t="s">
        <v>108</v>
      </c>
      <c r="BK117" s="194">
        <f>BK118+BK201+BK593+BK596</f>
        <v>0</v>
      </c>
    </row>
    <row r="118" s="12" customFormat="1" ht="25.92" customHeight="1">
      <c r="A118" s="12"/>
      <c r="B118" s="195"/>
      <c r="C118" s="196"/>
      <c r="D118" s="197" t="s">
        <v>74</v>
      </c>
      <c r="E118" s="198" t="s">
        <v>172</v>
      </c>
      <c r="F118" s="198" t="s">
        <v>173</v>
      </c>
      <c r="G118" s="196"/>
      <c r="H118" s="196"/>
      <c r="I118" s="199"/>
      <c r="J118" s="200">
        <f>BK118</f>
        <v>0</v>
      </c>
      <c r="K118" s="196"/>
      <c r="L118" s="201"/>
      <c r="M118" s="202"/>
      <c r="N118" s="203"/>
      <c r="O118" s="203"/>
      <c r="P118" s="204">
        <f>P119+P129+P144+P149+P189+P198</f>
        <v>0</v>
      </c>
      <c r="Q118" s="203"/>
      <c r="R118" s="204">
        <f>R119+R129+R144+R149+R189+R198</f>
        <v>1.5611408899999999</v>
      </c>
      <c r="S118" s="203"/>
      <c r="T118" s="205">
        <f>T119+T129+T144+T149+T189+T198</f>
        <v>3.5046970000000002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6" t="s">
        <v>83</v>
      </c>
      <c r="AT118" s="207" t="s">
        <v>74</v>
      </c>
      <c r="AU118" s="207" t="s">
        <v>75</v>
      </c>
      <c r="AY118" s="206" t="s">
        <v>126</v>
      </c>
      <c r="BK118" s="208">
        <f>BK119+BK129+BK144+BK149+BK189+BK198</f>
        <v>0</v>
      </c>
    </row>
    <row r="119" s="12" customFormat="1" ht="22.8" customHeight="1">
      <c r="A119" s="12"/>
      <c r="B119" s="195"/>
      <c r="C119" s="196"/>
      <c r="D119" s="197" t="s">
        <v>74</v>
      </c>
      <c r="E119" s="209" t="s">
        <v>187</v>
      </c>
      <c r="F119" s="209" t="s">
        <v>272</v>
      </c>
      <c r="G119" s="196"/>
      <c r="H119" s="196"/>
      <c r="I119" s="199"/>
      <c r="J119" s="210">
        <f>BK119</f>
        <v>0</v>
      </c>
      <c r="K119" s="196"/>
      <c r="L119" s="201"/>
      <c r="M119" s="202"/>
      <c r="N119" s="203"/>
      <c r="O119" s="203"/>
      <c r="P119" s="204">
        <f>SUM(P120:P128)</f>
        <v>0</v>
      </c>
      <c r="Q119" s="203"/>
      <c r="R119" s="204">
        <f>SUM(R120:R128)</f>
        <v>1.1061194699999999</v>
      </c>
      <c r="S119" s="203"/>
      <c r="T119" s="205">
        <f>SUM(T120:T128)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6" t="s">
        <v>83</v>
      </c>
      <c r="AT119" s="207" t="s">
        <v>74</v>
      </c>
      <c r="AU119" s="207" t="s">
        <v>83</v>
      </c>
      <c r="AY119" s="206" t="s">
        <v>126</v>
      </c>
      <c r="BK119" s="208">
        <f>SUM(BK120:BK128)</f>
        <v>0</v>
      </c>
    </row>
    <row r="120" s="2" customFormat="1" ht="37.8" customHeight="1">
      <c r="A120" s="37"/>
      <c r="B120" s="38"/>
      <c r="C120" s="211" t="s">
        <v>83</v>
      </c>
      <c r="D120" s="211" t="s">
        <v>129</v>
      </c>
      <c r="E120" s="212" t="s">
        <v>274</v>
      </c>
      <c r="F120" s="213" t="s">
        <v>275</v>
      </c>
      <c r="G120" s="214" t="s">
        <v>177</v>
      </c>
      <c r="H120" s="215">
        <v>2.8559999999999999</v>
      </c>
      <c r="I120" s="216"/>
      <c r="J120" s="217">
        <f>ROUND(I120*H120,2)</f>
        <v>0</v>
      </c>
      <c r="K120" s="213" t="s">
        <v>178</v>
      </c>
      <c r="L120" s="43"/>
      <c r="M120" s="225" t="s">
        <v>20</v>
      </c>
      <c r="N120" s="226" t="s">
        <v>46</v>
      </c>
      <c r="O120" s="83"/>
      <c r="P120" s="227">
        <f>O120*H120</f>
        <v>0</v>
      </c>
      <c r="Q120" s="227">
        <v>0.1774</v>
      </c>
      <c r="R120" s="227">
        <f>Q120*H120</f>
        <v>0.50665439999999995</v>
      </c>
      <c r="S120" s="227">
        <v>0</v>
      </c>
      <c r="T120" s="228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23" t="s">
        <v>179</v>
      </c>
      <c r="AT120" s="223" t="s">
        <v>129</v>
      </c>
      <c r="AU120" s="223" t="s">
        <v>85</v>
      </c>
      <c r="AY120" s="16" t="s">
        <v>126</v>
      </c>
      <c r="BE120" s="224">
        <f>IF(N120="základní",J120,0)</f>
        <v>0</v>
      </c>
      <c r="BF120" s="224">
        <f>IF(N120="snížená",J120,0)</f>
        <v>0</v>
      </c>
      <c r="BG120" s="224">
        <f>IF(N120="zákl. přenesená",J120,0)</f>
        <v>0</v>
      </c>
      <c r="BH120" s="224">
        <f>IF(N120="sníž. přenesená",J120,0)</f>
        <v>0</v>
      </c>
      <c r="BI120" s="224">
        <f>IF(N120="nulová",J120,0)</f>
        <v>0</v>
      </c>
      <c r="BJ120" s="16" t="s">
        <v>83</v>
      </c>
      <c r="BK120" s="224">
        <f>ROUND(I120*H120,2)</f>
        <v>0</v>
      </c>
      <c r="BL120" s="16" t="s">
        <v>179</v>
      </c>
      <c r="BM120" s="223" t="s">
        <v>276</v>
      </c>
    </row>
    <row r="121" s="2" customFormat="1">
      <c r="A121" s="37"/>
      <c r="B121" s="38"/>
      <c r="C121" s="39"/>
      <c r="D121" s="229" t="s">
        <v>181</v>
      </c>
      <c r="E121" s="39"/>
      <c r="F121" s="230" t="s">
        <v>277</v>
      </c>
      <c r="G121" s="39"/>
      <c r="H121" s="39"/>
      <c r="I121" s="231"/>
      <c r="J121" s="39"/>
      <c r="K121" s="39"/>
      <c r="L121" s="43"/>
      <c r="M121" s="232"/>
      <c r="N121" s="233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181</v>
      </c>
      <c r="AU121" s="16" t="s">
        <v>85</v>
      </c>
    </row>
    <row r="122" s="2" customFormat="1" ht="24.15" customHeight="1">
      <c r="A122" s="37"/>
      <c r="B122" s="38"/>
      <c r="C122" s="211" t="s">
        <v>85</v>
      </c>
      <c r="D122" s="211" t="s">
        <v>129</v>
      </c>
      <c r="E122" s="212" t="s">
        <v>278</v>
      </c>
      <c r="F122" s="213" t="s">
        <v>279</v>
      </c>
      <c r="G122" s="214" t="s">
        <v>190</v>
      </c>
      <c r="H122" s="215">
        <v>2.4399999999999999</v>
      </c>
      <c r="I122" s="216"/>
      <c r="J122" s="217">
        <f>ROUND(I122*H122,2)</f>
        <v>0</v>
      </c>
      <c r="K122" s="213" t="s">
        <v>178</v>
      </c>
      <c r="L122" s="43"/>
      <c r="M122" s="225" t="s">
        <v>20</v>
      </c>
      <c r="N122" s="226" t="s">
        <v>46</v>
      </c>
      <c r="O122" s="83"/>
      <c r="P122" s="227">
        <f>O122*H122</f>
        <v>0</v>
      </c>
      <c r="Q122" s="227">
        <v>0.0074700000000000001</v>
      </c>
      <c r="R122" s="227">
        <f>Q122*H122</f>
        <v>0.018226800000000001</v>
      </c>
      <c r="S122" s="227">
        <v>0</v>
      </c>
      <c r="T122" s="228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3" t="s">
        <v>179</v>
      </c>
      <c r="AT122" s="223" t="s">
        <v>129</v>
      </c>
      <c r="AU122" s="223" t="s">
        <v>85</v>
      </c>
      <c r="AY122" s="16" t="s">
        <v>126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6" t="s">
        <v>83</v>
      </c>
      <c r="BK122" s="224">
        <f>ROUND(I122*H122,2)</f>
        <v>0</v>
      </c>
      <c r="BL122" s="16" t="s">
        <v>179</v>
      </c>
      <c r="BM122" s="223" t="s">
        <v>280</v>
      </c>
    </row>
    <row r="123" s="2" customFormat="1">
      <c r="A123" s="37"/>
      <c r="B123" s="38"/>
      <c r="C123" s="39"/>
      <c r="D123" s="229" t="s">
        <v>181</v>
      </c>
      <c r="E123" s="39"/>
      <c r="F123" s="230" t="s">
        <v>281</v>
      </c>
      <c r="G123" s="39"/>
      <c r="H123" s="39"/>
      <c r="I123" s="231"/>
      <c r="J123" s="39"/>
      <c r="K123" s="39"/>
      <c r="L123" s="43"/>
      <c r="M123" s="232"/>
      <c r="N123" s="233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181</v>
      </c>
      <c r="AU123" s="16" t="s">
        <v>85</v>
      </c>
    </row>
    <row r="124" s="2" customFormat="1" ht="49.05" customHeight="1">
      <c r="A124" s="37"/>
      <c r="B124" s="38"/>
      <c r="C124" s="211" t="s">
        <v>187</v>
      </c>
      <c r="D124" s="211" t="s">
        <v>129</v>
      </c>
      <c r="E124" s="212" t="s">
        <v>283</v>
      </c>
      <c r="F124" s="213" t="s">
        <v>284</v>
      </c>
      <c r="G124" s="214" t="s">
        <v>177</v>
      </c>
      <c r="H124" s="215">
        <v>0.76500000000000001</v>
      </c>
      <c r="I124" s="216"/>
      <c r="J124" s="217">
        <f>ROUND(I124*H124,2)</f>
        <v>0</v>
      </c>
      <c r="K124" s="213" t="s">
        <v>178</v>
      </c>
      <c r="L124" s="43"/>
      <c r="M124" s="225" t="s">
        <v>20</v>
      </c>
      <c r="N124" s="226" t="s">
        <v>46</v>
      </c>
      <c r="O124" s="83"/>
      <c r="P124" s="227">
        <f>O124*H124</f>
        <v>0</v>
      </c>
      <c r="Q124" s="227">
        <v>0.063070000000000001</v>
      </c>
      <c r="R124" s="227">
        <f>Q124*H124</f>
        <v>0.048248550000000001</v>
      </c>
      <c r="S124" s="227">
        <v>0</v>
      </c>
      <c r="T124" s="228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3" t="s">
        <v>179</v>
      </c>
      <c r="AT124" s="223" t="s">
        <v>129</v>
      </c>
      <c r="AU124" s="223" t="s">
        <v>85</v>
      </c>
      <c r="AY124" s="16" t="s">
        <v>126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6" t="s">
        <v>83</v>
      </c>
      <c r="BK124" s="224">
        <f>ROUND(I124*H124,2)</f>
        <v>0</v>
      </c>
      <c r="BL124" s="16" t="s">
        <v>179</v>
      </c>
      <c r="BM124" s="223" t="s">
        <v>285</v>
      </c>
    </row>
    <row r="125" s="2" customFormat="1">
      <c r="A125" s="37"/>
      <c r="B125" s="38"/>
      <c r="C125" s="39"/>
      <c r="D125" s="229" t="s">
        <v>181</v>
      </c>
      <c r="E125" s="39"/>
      <c r="F125" s="230" t="s">
        <v>286</v>
      </c>
      <c r="G125" s="39"/>
      <c r="H125" s="39"/>
      <c r="I125" s="231"/>
      <c r="J125" s="39"/>
      <c r="K125" s="39"/>
      <c r="L125" s="43"/>
      <c r="M125" s="232"/>
      <c r="N125" s="233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181</v>
      </c>
      <c r="AU125" s="16" t="s">
        <v>85</v>
      </c>
    </row>
    <row r="126" s="2" customFormat="1" ht="44.25" customHeight="1">
      <c r="A126" s="37"/>
      <c r="B126" s="38"/>
      <c r="C126" s="211" t="s">
        <v>179</v>
      </c>
      <c r="D126" s="211" t="s">
        <v>129</v>
      </c>
      <c r="E126" s="212" t="s">
        <v>288</v>
      </c>
      <c r="F126" s="213" t="s">
        <v>289</v>
      </c>
      <c r="G126" s="214" t="s">
        <v>177</v>
      </c>
      <c r="H126" s="215">
        <v>2.04</v>
      </c>
      <c r="I126" s="216"/>
      <c r="J126" s="217">
        <f>ROUND(I126*H126,2)</f>
        <v>0</v>
      </c>
      <c r="K126" s="213" t="s">
        <v>20</v>
      </c>
      <c r="L126" s="43"/>
      <c r="M126" s="225" t="s">
        <v>20</v>
      </c>
      <c r="N126" s="226" t="s">
        <v>46</v>
      </c>
      <c r="O126" s="83"/>
      <c r="P126" s="227">
        <f>O126*H126</f>
        <v>0</v>
      </c>
      <c r="Q126" s="227">
        <v>0.064519999999999994</v>
      </c>
      <c r="R126" s="227">
        <f>Q126*H126</f>
        <v>0.13162079999999998</v>
      </c>
      <c r="S126" s="227">
        <v>0</v>
      </c>
      <c r="T126" s="228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3" t="s">
        <v>179</v>
      </c>
      <c r="AT126" s="223" t="s">
        <v>129</v>
      </c>
      <c r="AU126" s="223" t="s">
        <v>85</v>
      </c>
      <c r="AY126" s="16" t="s">
        <v>126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6" t="s">
        <v>83</v>
      </c>
      <c r="BK126" s="224">
        <f>ROUND(I126*H126,2)</f>
        <v>0</v>
      </c>
      <c r="BL126" s="16" t="s">
        <v>179</v>
      </c>
      <c r="BM126" s="223" t="s">
        <v>290</v>
      </c>
    </row>
    <row r="127" s="2" customFormat="1" ht="37.8" customHeight="1">
      <c r="A127" s="37"/>
      <c r="B127" s="38"/>
      <c r="C127" s="211" t="s">
        <v>197</v>
      </c>
      <c r="D127" s="211" t="s">
        <v>129</v>
      </c>
      <c r="E127" s="212" t="s">
        <v>292</v>
      </c>
      <c r="F127" s="213" t="s">
        <v>293</v>
      </c>
      <c r="G127" s="214" t="s">
        <v>177</v>
      </c>
      <c r="H127" s="215">
        <v>4.8120000000000003</v>
      </c>
      <c r="I127" s="216"/>
      <c r="J127" s="217">
        <f>ROUND(I127*H127,2)</f>
        <v>0</v>
      </c>
      <c r="K127" s="213" t="s">
        <v>178</v>
      </c>
      <c r="L127" s="43"/>
      <c r="M127" s="225" t="s">
        <v>20</v>
      </c>
      <c r="N127" s="226" t="s">
        <v>46</v>
      </c>
      <c r="O127" s="83"/>
      <c r="P127" s="227">
        <f>O127*H127</f>
        <v>0</v>
      </c>
      <c r="Q127" s="227">
        <v>0.083409999999999998</v>
      </c>
      <c r="R127" s="227">
        <f>Q127*H127</f>
        <v>0.40136892000000002</v>
      </c>
      <c r="S127" s="227">
        <v>0</v>
      </c>
      <c r="T127" s="22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3" t="s">
        <v>179</v>
      </c>
      <c r="AT127" s="223" t="s">
        <v>129</v>
      </c>
      <c r="AU127" s="223" t="s">
        <v>85</v>
      </c>
      <c r="AY127" s="16" t="s">
        <v>126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6" t="s">
        <v>83</v>
      </c>
      <c r="BK127" s="224">
        <f>ROUND(I127*H127,2)</f>
        <v>0</v>
      </c>
      <c r="BL127" s="16" t="s">
        <v>179</v>
      </c>
      <c r="BM127" s="223" t="s">
        <v>294</v>
      </c>
    </row>
    <row r="128" s="2" customFormat="1">
      <c r="A128" s="37"/>
      <c r="B128" s="38"/>
      <c r="C128" s="39"/>
      <c r="D128" s="229" t="s">
        <v>181</v>
      </c>
      <c r="E128" s="39"/>
      <c r="F128" s="230" t="s">
        <v>295</v>
      </c>
      <c r="G128" s="39"/>
      <c r="H128" s="39"/>
      <c r="I128" s="231"/>
      <c r="J128" s="39"/>
      <c r="K128" s="39"/>
      <c r="L128" s="43"/>
      <c r="M128" s="232"/>
      <c r="N128" s="233"/>
      <c r="O128" s="83"/>
      <c r="P128" s="83"/>
      <c r="Q128" s="83"/>
      <c r="R128" s="83"/>
      <c r="S128" s="83"/>
      <c r="T128" s="84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181</v>
      </c>
      <c r="AU128" s="16" t="s">
        <v>85</v>
      </c>
    </row>
    <row r="129" s="12" customFormat="1" ht="22.8" customHeight="1">
      <c r="A129" s="12"/>
      <c r="B129" s="195"/>
      <c r="C129" s="196"/>
      <c r="D129" s="197" t="s">
        <v>74</v>
      </c>
      <c r="E129" s="209" t="s">
        <v>203</v>
      </c>
      <c r="F129" s="209" t="s">
        <v>308</v>
      </c>
      <c r="G129" s="196"/>
      <c r="H129" s="196"/>
      <c r="I129" s="199"/>
      <c r="J129" s="210">
        <f>BK129</f>
        <v>0</v>
      </c>
      <c r="K129" s="196"/>
      <c r="L129" s="201"/>
      <c r="M129" s="202"/>
      <c r="N129" s="203"/>
      <c r="O129" s="203"/>
      <c r="P129" s="204">
        <f>SUM(P130:P143)</f>
        <v>0</v>
      </c>
      <c r="Q129" s="203"/>
      <c r="R129" s="204">
        <f>SUM(R130:R143)</f>
        <v>0.44985599999999998</v>
      </c>
      <c r="S129" s="203"/>
      <c r="T129" s="205">
        <f>SUM(T130:T143)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6" t="s">
        <v>83</v>
      </c>
      <c r="AT129" s="207" t="s">
        <v>74</v>
      </c>
      <c r="AU129" s="207" t="s">
        <v>83</v>
      </c>
      <c r="AY129" s="206" t="s">
        <v>126</v>
      </c>
      <c r="BK129" s="208">
        <f>SUM(BK130:BK143)</f>
        <v>0</v>
      </c>
    </row>
    <row r="130" s="2" customFormat="1" ht="24.15" customHeight="1">
      <c r="A130" s="37"/>
      <c r="B130" s="38"/>
      <c r="C130" s="211" t="s">
        <v>203</v>
      </c>
      <c r="D130" s="211" t="s">
        <v>129</v>
      </c>
      <c r="E130" s="212" t="s">
        <v>310</v>
      </c>
      <c r="F130" s="213" t="s">
        <v>311</v>
      </c>
      <c r="G130" s="214" t="s">
        <v>177</v>
      </c>
      <c r="H130" s="215">
        <v>14.525</v>
      </c>
      <c r="I130" s="216"/>
      <c r="J130" s="217">
        <f>ROUND(I130*H130,2)</f>
        <v>0</v>
      </c>
      <c r="K130" s="213" t="s">
        <v>178</v>
      </c>
      <c r="L130" s="43"/>
      <c r="M130" s="225" t="s">
        <v>20</v>
      </c>
      <c r="N130" s="226" t="s">
        <v>46</v>
      </c>
      <c r="O130" s="83"/>
      <c r="P130" s="227">
        <f>O130*H130</f>
        <v>0</v>
      </c>
      <c r="Q130" s="227">
        <v>0.00025999999999999998</v>
      </c>
      <c r="R130" s="227">
        <f>Q130*H130</f>
        <v>0.0037764999999999999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179</v>
      </c>
      <c r="AT130" s="223" t="s">
        <v>129</v>
      </c>
      <c r="AU130" s="223" t="s">
        <v>85</v>
      </c>
      <c r="AY130" s="16" t="s">
        <v>126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83</v>
      </c>
      <c r="BK130" s="224">
        <f>ROUND(I130*H130,2)</f>
        <v>0</v>
      </c>
      <c r="BL130" s="16" t="s">
        <v>179</v>
      </c>
      <c r="BM130" s="223" t="s">
        <v>312</v>
      </c>
    </row>
    <row r="131" s="2" customFormat="1">
      <c r="A131" s="37"/>
      <c r="B131" s="38"/>
      <c r="C131" s="39"/>
      <c r="D131" s="229" t="s">
        <v>181</v>
      </c>
      <c r="E131" s="39"/>
      <c r="F131" s="230" t="s">
        <v>313</v>
      </c>
      <c r="G131" s="39"/>
      <c r="H131" s="39"/>
      <c r="I131" s="231"/>
      <c r="J131" s="39"/>
      <c r="K131" s="39"/>
      <c r="L131" s="43"/>
      <c r="M131" s="232"/>
      <c r="N131" s="233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181</v>
      </c>
      <c r="AU131" s="16" t="s">
        <v>85</v>
      </c>
    </row>
    <row r="132" s="2" customFormat="1" ht="24.15" customHeight="1">
      <c r="A132" s="37"/>
      <c r="B132" s="38"/>
      <c r="C132" s="211" t="s">
        <v>208</v>
      </c>
      <c r="D132" s="211" t="s">
        <v>129</v>
      </c>
      <c r="E132" s="212" t="s">
        <v>315</v>
      </c>
      <c r="F132" s="213" t="s">
        <v>316</v>
      </c>
      <c r="G132" s="214" t="s">
        <v>177</v>
      </c>
      <c r="H132" s="215">
        <v>14.525</v>
      </c>
      <c r="I132" s="216"/>
      <c r="J132" s="217">
        <f>ROUND(I132*H132,2)</f>
        <v>0</v>
      </c>
      <c r="K132" s="213" t="s">
        <v>178</v>
      </c>
      <c r="L132" s="43"/>
      <c r="M132" s="225" t="s">
        <v>20</v>
      </c>
      <c r="N132" s="226" t="s">
        <v>46</v>
      </c>
      <c r="O132" s="83"/>
      <c r="P132" s="227">
        <f>O132*H132</f>
        <v>0</v>
      </c>
      <c r="Q132" s="227">
        <v>0.0040000000000000001</v>
      </c>
      <c r="R132" s="227">
        <f>Q132*H132</f>
        <v>0.058100000000000006</v>
      </c>
      <c r="S132" s="227">
        <v>0</v>
      </c>
      <c r="T132" s="22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3" t="s">
        <v>179</v>
      </c>
      <c r="AT132" s="223" t="s">
        <v>129</v>
      </c>
      <c r="AU132" s="223" t="s">
        <v>85</v>
      </c>
      <c r="AY132" s="16" t="s">
        <v>126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6" t="s">
        <v>83</v>
      </c>
      <c r="BK132" s="224">
        <f>ROUND(I132*H132,2)</f>
        <v>0</v>
      </c>
      <c r="BL132" s="16" t="s">
        <v>179</v>
      </c>
      <c r="BM132" s="223" t="s">
        <v>317</v>
      </c>
    </row>
    <row r="133" s="2" customFormat="1">
      <c r="A133" s="37"/>
      <c r="B133" s="38"/>
      <c r="C133" s="39"/>
      <c r="D133" s="229" t="s">
        <v>181</v>
      </c>
      <c r="E133" s="39"/>
      <c r="F133" s="230" t="s">
        <v>318</v>
      </c>
      <c r="G133" s="39"/>
      <c r="H133" s="39"/>
      <c r="I133" s="231"/>
      <c r="J133" s="39"/>
      <c r="K133" s="39"/>
      <c r="L133" s="43"/>
      <c r="M133" s="232"/>
      <c r="N133" s="233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181</v>
      </c>
      <c r="AU133" s="16" t="s">
        <v>85</v>
      </c>
    </row>
    <row r="134" s="2" customFormat="1" ht="24.15" customHeight="1">
      <c r="A134" s="37"/>
      <c r="B134" s="38"/>
      <c r="C134" s="211" t="s">
        <v>213</v>
      </c>
      <c r="D134" s="211" t="s">
        <v>129</v>
      </c>
      <c r="E134" s="212" t="s">
        <v>320</v>
      </c>
      <c r="F134" s="213" t="s">
        <v>321</v>
      </c>
      <c r="G134" s="214" t="s">
        <v>177</v>
      </c>
      <c r="H134" s="215">
        <v>3.7679999999999998</v>
      </c>
      <c r="I134" s="216"/>
      <c r="J134" s="217">
        <f>ROUND(I134*H134,2)</f>
        <v>0</v>
      </c>
      <c r="K134" s="213" t="s">
        <v>178</v>
      </c>
      <c r="L134" s="43"/>
      <c r="M134" s="225" t="s">
        <v>20</v>
      </c>
      <c r="N134" s="226" t="s">
        <v>46</v>
      </c>
      <c r="O134" s="83"/>
      <c r="P134" s="227">
        <f>O134*H134</f>
        <v>0</v>
      </c>
      <c r="Q134" s="227">
        <v>0.037999999999999999</v>
      </c>
      <c r="R134" s="227">
        <f>Q134*H134</f>
        <v>0.14318399999999998</v>
      </c>
      <c r="S134" s="227">
        <v>0</v>
      </c>
      <c r="T134" s="228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3" t="s">
        <v>179</v>
      </c>
      <c r="AT134" s="223" t="s">
        <v>129</v>
      </c>
      <c r="AU134" s="223" t="s">
        <v>85</v>
      </c>
      <c r="AY134" s="16" t="s">
        <v>126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6" t="s">
        <v>83</v>
      </c>
      <c r="BK134" s="224">
        <f>ROUND(I134*H134,2)</f>
        <v>0</v>
      </c>
      <c r="BL134" s="16" t="s">
        <v>179</v>
      </c>
      <c r="BM134" s="223" t="s">
        <v>322</v>
      </c>
    </row>
    <row r="135" s="2" customFormat="1">
      <c r="A135" s="37"/>
      <c r="B135" s="38"/>
      <c r="C135" s="39"/>
      <c r="D135" s="229" t="s">
        <v>181</v>
      </c>
      <c r="E135" s="39"/>
      <c r="F135" s="230" t="s">
        <v>323</v>
      </c>
      <c r="G135" s="39"/>
      <c r="H135" s="39"/>
      <c r="I135" s="231"/>
      <c r="J135" s="39"/>
      <c r="K135" s="39"/>
      <c r="L135" s="43"/>
      <c r="M135" s="232"/>
      <c r="N135" s="233"/>
      <c r="O135" s="83"/>
      <c r="P135" s="83"/>
      <c r="Q135" s="83"/>
      <c r="R135" s="83"/>
      <c r="S135" s="83"/>
      <c r="T135" s="84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181</v>
      </c>
      <c r="AU135" s="16" t="s">
        <v>85</v>
      </c>
    </row>
    <row r="136" s="2" customFormat="1" ht="33" customHeight="1">
      <c r="A136" s="37"/>
      <c r="B136" s="38"/>
      <c r="C136" s="211" t="s">
        <v>218</v>
      </c>
      <c r="D136" s="211" t="s">
        <v>129</v>
      </c>
      <c r="E136" s="212" t="s">
        <v>325</v>
      </c>
      <c r="F136" s="213" t="s">
        <v>326</v>
      </c>
      <c r="G136" s="214" t="s">
        <v>327</v>
      </c>
      <c r="H136" s="215">
        <v>2</v>
      </c>
      <c r="I136" s="216"/>
      <c r="J136" s="217">
        <f>ROUND(I136*H136,2)</f>
        <v>0</v>
      </c>
      <c r="K136" s="213" t="s">
        <v>178</v>
      </c>
      <c r="L136" s="43"/>
      <c r="M136" s="225" t="s">
        <v>20</v>
      </c>
      <c r="N136" s="226" t="s">
        <v>46</v>
      </c>
      <c r="O136" s="83"/>
      <c r="P136" s="227">
        <f>O136*H136</f>
        <v>0</v>
      </c>
      <c r="Q136" s="227">
        <v>0.037999999999999999</v>
      </c>
      <c r="R136" s="227">
        <f>Q136*H136</f>
        <v>0.075999999999999998</v>
      </c>
      <c r="S136" s="227">
        <v>0</v>
      </c>
      <c r="T136" s="228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3" t="s">
        <v>179</v>
      </c>
      <c r="AT136" s="223" t="s">
        <v>129</v>
      </c>
      <c r="AU136" s="223" t="s">
        <v>85</v>
      </c>
      <c r="AY136" s="16" t="s">
        <v>126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6" t="s">
        <v>83</v>
      </c>
      <c r="BK136" s="224">
        <f>ROUND(I136*H136,2)</f>
        <v>0</v>
      </c>
      <c r="BL136" s="16" t="s">
        <v>179</v>
      </c>
      <c r="BM136" s="223" t="s">
        <v>328</v>
      </c>
    </row>
    <row r="137" s="2" customFormat="1">
      <c r="A137" s="37"/>
      <c r="B137" s="38"/>
      <c r="C137" s="39"/>
      <c r="D137" s="229" t="s">
        <v>181</v>
      </c>
      <c r="E137" s="39"/>
      <c r="F137" s="230" t="s">
        <v>329</v>
      </c>
      <c r="G137" s="39"/>
      <c r="H137" s="39"/>
      <c r="I137" s="231"/>
      <c r="J137" s="39"/>
      <c r="K137" s="39"/>
      <c r="L137" s="43"/>
      <c r="M137" s="232"/>
      <c r="N137" s="233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181</v>
      </c>
      <c r="AU137" s="16" t="s">
        <v>85</v>
      </c>
    </row>
    <row r="138" s="2" customFormat="1" ht="37.8" customHeight="1">
      <c r="A138" s="37"/>
      <c r="B138" s="38"/>
      <c r="C138" s="211" t="s">
        <v>223</v>
      </c>
      <c r="D138" s="211" t="s">
        <v>129</v>
      </c>
      <c r="E138" s="212" t="s">
        <v>331</v>
      </c>
      <c r="F138" s="213" t="s">
        <v>332</v>
      </c>
      <c r="G138" s="214" t="s">
        <v>327</v>
      </c>
      <c r="H138" s="215">
        <v>2</v>
      </c>
      <c r="I138" s="216"/>
      <c r="J138" s="217">
        <f>ROUND(I138*H138,2)</f>
        <v>0</v>
      </c>
      <c r="K138" s="213" t="s">
        <v>178</v>
      </c>
      <c r="L138" s="43"/>
      <c r="M138" s="225" t="s">
        <v>20</v>
      </c>
      <c r="N138" s="226" t="s">
        <v>46</v>
      </c>
      <c r="O138" s="83"/>
      <c r="P138" s="227">
        <f>O138*H138</f>
        <v>0</v>
      </c>
      <c r="Q138" s="227">
        <v>0.040599999999999997</v>
      </c>
      <c r="R138" s="227">
        <f>Q138*H138</f>
        <v>0.081199999999999994</v>
      </c>
      <c r="S138" s="227">
        <v>0</v>
      </c>
      <c r="T138" s="22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179</v>
      </c>
      <c r="AT138" s="223" t="s">
        <v>129</v>
      </c>
      <c r="AU138" s="223" t="s">
        <v>85</v>
      </c>
      <c r="AY138" s="16" t="s">
        <v>126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83</v>
      </c>
      <c r="BK138" s="224">
        <f>ROUND(I138*H138,2)</f>
        <v>0</v>
      </c>
      <c r="BL138" s="16" t="s">
        <v>179</v>
      </c>
      <c r="BM138" s="223" t="s">
        <v>1705</v>
      </c>
    </row>
    <row r="139" s="2" customFormat="1">
      <c r="A139" s="37"/>
      <c r="B139" s="38"/>
      <c r="C139" s="39"/>
      <c r="D139" s="229" t="s">
        <v>181</v>
      </c>
      <c r="E139" s="39"/>
      <c r="F139" s="230" t="s">
        <v>334</v>
      </c>
      <c r="G139" s="39"/>
      <c r="H139" s="39"/>
      <c r="I139" s="231"/>
      <c r="J139" s="39"/>
      <c r="K139" s="39"/>
      <c r="L139" s="43"/>
      <c r="M139" s="232"/>
      <c r="N139" s="233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181</v>
      </c>
      <c r="AU139" s="16" t="s">
        <v>85</v>
      </c>
    </row>
    <row r="140" s="2" customFormat="1" ht="16.5" customHeight="1">
      <c r="A140" s="37"/>
      <c r="B140" s="38"/>
      <c r="C140" s="211" t="s">
        <v>229</v>
      </c>
      <c r="D140" s="211" t="s">
        <v>129</v>
      </c>
      <c r="E140" s="212" t="s">
        <v>336</v>
      </c>
      <c r="F140" s="213" t="s">
        <v>337</v>
      </c>
      <c r="G140" s="214" t="s">
        <v>177</v>
      </c>
      <c r="H140" s="215">
        <v>0.81000000000000005</v>
      </c>
      <c r="I140" s="216"/>
      <c r="J140" s="217">
        <f>ROUND(I140*H140,2)</f>
        <v>0</v>
      </c>
      <c r="K140" s="213" t="s">
        <v>178</v>
      </c>
      <c r="L140" s="43"/>
      <c r="M140" s="225" t="s">
        <v>20</v>
      </c>
      <c r="N140" s="226" t="s">
        <v>46</v>
      </c>
      <c r="O140" s="83"/>
      <c r="P140" s="227">
        <f>O140*H140</f>
        <v>0</v>
      </c>
      <c r="Q140" s="227">
        <v>0.029600000000000001</v>
      </c>
      <c r="R140" s="227">
        <f>Q140*H140</f>
        <v>0.023976000000000004</v>
      </c>
      <c r="S140" s="227">
        <v>0</v>
      </c>
      <c r="T140" s="228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3" t="s">
        <v>179</v>
      </c>
      <c r="AT140" s="223" t="s">
        <v>129</v>
      </c>
      <c r="AU140" s="223" t="s">
        <v>85</v>
      </c>
      <c r="AY140" s="16" t="s">
        <v>126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6" t="s">
        <v>83</v>
      </c>
      <c r="BK140" s="224">
        <f>ROUND(I140*H140,2)</f>
        <v>0</v>
      </c>
      <c r="BL140" s="16" t="s">
        <v>179</v>
      </c>
      <c r="BM140" s="223" t="s">
        <v>338</v>
      </c>
    </row>
    <row r="141" s="2" customFormat="1">
      <c r="A141" s="37"/>
      <c r="B141" s="38"/>
      <c r="C141" s="39"/>
      <c r="D141" s="229" t="s">
        <v>181</v>
      </c>
      <c r="E141" s="39"/>
      <c r="F141" s="230" t="s">
        <v>339</v>
      </c>
      <c r="G141" s="39"/>
      <c r="H141" s="39"/>
      <c r="I141" s="231"/>
      <c r="J141" s="39"/>
      <c r="K141" s="39"/>
      <c r="L141" s="43"/>
      <c r="M141" s="232"/>
      <c r="N141" s="233"/>
      <c r="O141" s="83"/>
      <c r="P141" s="83"/>
      <c r="Q141" s="83"/>
      <c r="R141" s="83"/>
      <c r="S141" s="83"/>
      <c r="T141" s="84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6" t="s">
        <v>181</v>
      </c>
      <c r="AU141" s="16" t="s">
        <v>85</v>
      </c>
    </row>
    <row r="142" s="2" customFormat="1" ht="33" customHeight="1">
      <c r="A142" s="37"/>
      <c r="B142" s="38"/>
      <c r="C142" s="211" t="s">
        <v>9</v>
      </c>
      <c r="D142" s="211" t="s">
        <v>129</v>
      </c>
      <c r="E142" s="212" t="s">
        <v>341</v>
      </c>
      <c r="F142" s="213" t="s">
        <v>342</v>
      </c>
      <c r="G142" s="214" t="s">
        <v>177</v>
      </c>
      <c r="H142" s="215">
        <v>14.525</v>
      </c>
      <c r="I142" s="216"/>
      <c r="J142" s="217">
        <f>ROUND(I142*H142,2)</f>
        <v>0</v>
      </c>
      <c r="K142" s="213" t="s">
        <v>178</v>
      </c>
      <c r="L142" s="43"/>
      <c r="M142" s="225" t="s">
        <v>20</v>
      </c>
      <c r="N142" s="226" t="s">
        <v>46</v>
      </c>
      <c r="O142" s="83"/>
      <c r="P142" s="227">
        <f>O142*H142</f>
        <v>0</v>
      </c>
      <c r="Q142" s="227">
        <v>0.0043800000000000002</v>
      </c>
      <c r="R142" s="227">
        <f>Q142*H142</f>
        <v>0.063619500000000009</v>
      </c>
      <c r="S142" s="227">
        <v>0</v>
      </c>
      <c r="T142" s="228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3" t="s">
        <v>179</v>
      </c>
      <c r="AT142" s="223" t="s">
        <v>129</v>
      </c>
      <c r="AU142" s="223" t="s">
        <v>85</v>
      </c>
      <c r="AY142" s="16" t="s">
        <v>126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6" t="s">
        <v>83</v>
      </c>
      <c r="BK142" s="224">
        <f>ROUND(I142*H142,2)</f>
        <v>0</v>
      </c>
      <c r="BL142" s="16" t="s">
        <v>179</v>
      </c>
      <c r="BM142" s="223" t="s">
        <v>343</v>
      </c>
    </row>
    <row r="143" s="2" customFormat="1">
      <c r="A143" s="37"/>
      <c r="B143" s="38"/>
      <c r="C143" s="39"/>
      <c r="D143" s="229" t="s">
        <v>181</v>
      </c>
      <c r="E143" s="39"/>
      <c r="F143" s="230" t="s">
        <v>344</v>
      </c>
      <c r="G143" s="39"/>
      <c r="H143" s="39"/>
      <c r="I143" s="231"/>
      <c r="J143" s="39"/>
      <c r="K143" s="39"/>
      <c r="L143" s="43"/>
      <c r="M143" s="232"/>
      <c r="N143" s="233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181</v>
      </c>
      <c r="AU143" s="16" t="s">
        <v>85</v>
      </c>
    </row>
    <row r="144" s="12" customFormat="1" ht="22.8" customHeight="1">
      <c r="A144" s="12"/>
      <c r="B144" s="195"/>
      <c r="C144" s="196"/>
      <c r="D144" s="197" t="s">
        <v>74</v>
      </c>
      <c r="E144" s="209" t="s">
        <v>213</v>
      </c>
      <c r="F144" s="209" t="s">
        <v>364</v>
      </c>
      <c r="G144" s="196"/>
      <c r="H144" s="196"/>
      <c r="I144" s="199"/>
      <c r="J144" s="210">
        <f>BK144</f>
        <v>0</v>
      </c>
      <c r="K144" s="196"/>
      <c r="L144" s="201"/>
      <c r="M144" s="202"/>
      <c r="N144" s="203"/>
      <c r="O144" s="203"/>
      <c r="P144" s="204">
        <f>SUM(P145:P148)</f>
        <v>0</v>
      </c>
      <c r="Q144" s="203"/>
      <c r="R144" s="204">
        <f>SUM(R145:R148)</f>
        <v>0.00061000000000000008</v>
      </c>
      <c r="S144" s="203"/>
      <c r="T144" s="205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06" t="s">
        <v>83</v>
      </c>
      <c r="AT144" s="207" t="s">
        <v>74</v>
      </c>
      <c r="AU144" s="207" t="s">
        <v>83</v>
      </c>
      <c r="AY144" s="206" t="s">
        <v>126</v>
      </c>
      <c r="BK144" s="208">
        <f>SUM(BK145:BK148)</f>
        <v>0</v>
      </c>
    </row>
    <row r="145" s="2" customFormat="1" ht="37.8" customHeight="1">
      <c r="A145" s="37"/>
      <c r="B145" s="38"/>
      <c r="C145" s="211" t="s">
        <v>238</v>
      </c>
      <c r="D145" s="211" t="s">
        <v>129</v>
      </c>
      <c r="E145" s="212" t="s">
        <v>1706</v>
      </c>
      <c r="F145" s="213" t="s">
        <v>1707</v>
      </c>
      <c r="G145" s="214" t="s">
        <v>327</v>
      </c>
      <c r="H145" s="215">
        <v>2</v>
      </c>
      <c r="I145" s="216"/>
      <c r="J145" s="217">
        <f>ROUND(I145*H145,2)</f>
        <v>0</v>
      </c>
      <c r="K145" s="213" t="s">
        <v>178</v>
      </c>
      <c r="L145" s="43"/>
      <c r="M145" s="225" t="s">
        <v>20</v>
      </c>
      <c r="N145" s="226" t="s">
        <v>46</v>
      </c>
      <c r="O145" s="83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3" t="s">
        <v>179</v>
      </c>
      <c r="AT145" s="223" t="s">
        <v>129</v>
      </c>
      <c r="AU145" s="223" t="s">
        <v>85</v>
      </c>
      <c r="AY145" s="16" t="s">
        <v>126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6" t="s">
        <v>83</v>
      </c>
      <c r="BK145" s="224">
        <f>ROUND(I145*H145,2)</f>
        <v>0</v>
      </c>
      <c r="BL145" s="16" t="s">
        <v>179</v>
      </c>
      <c r="BM145" s="223" t="s">
        <v>1708</v>
      </c>
    </row>
    <row r="146" s="2" customFormat="1">
      <c r="A146" s="37"/>
      <c r="B146" s="38"/>
      <c r="C146" s="39"/>
      <c r="D146" s="229" t="s">
        <v>181</v>
      </c>
      <c r="E146" s="39"/>
      <c r="F146" s="230" t="s">
        <v>1709</v>
      </c>
      <c r="G146" s="39"/>
      <c r="H146" s="39"/>
      <c r="I146" s="231"/>
      <c r="J146" s="39"/>
      <c r="K146" s="39"/>
      <c r="L146" s="43"/>
      <c r="M146" s="232"/>
      <c r="N146" s="233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181</v>
      </c>
      <c r="AU146" s="16" t="s">
        <v>85</v>
      </c>
    </row>
    <row r="147" s="2" customFormat="1" ht="21.75" customHeight="1">
      <c r="A147" s="37"/>
      <c r="B147" s="38"/>
      <c r="C147" s="234" t="s">
        <v>243</v>
      </c>
      <c r="D147" s="234" t="s">
        <v>244</v>
      </c>
      <c r="E147" s="235" t="s">
        <v>1710</v>
      </c>
      <c r="F147" s="236" t="s">
        <v>1711</v>
      </c>
      <c r="G147" s="237" t="s">
        <v>327</v>
      </c>
      <c r="H147" s="238">
        <v>1</v>
      </c>
      <c r="I147" s="239"/>
      <c r="J147" s="240">
        <f>ROUND(I147*H147,2)</f>
        <v>0</v>
      </c>
      <c r="K147" s="236" t="s">
        <v>178</v>
      </c>
      <c r="L147" s="241"/>
      <c r="M147" s="242" t="s">
        <v>20</v>
      </c>
      <c r="N147" s="243" t="s">
        <v>46</v>
      </c>
      <c r="O147" s="83"/>
      <c r="P147" s="227">
        <f>O147*H147</f>
        <v>0</v>
      </c>
      <c r="Q147" s="227">
        <v>0.00023000000000000001</v>
      </c>
      <c r="R147" s="227">
        <f>Q147*H147</f>
        <v>0.00023000000000000001</v>
      </c>
      <c r="S147" s="227">
        <v>0</v>
      </c>
      <c r="T147" s="22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3" t="s">
        <v>213</v>
      </c>
      <c r="AT147" s="223" t="s">
        <v>244</v>
      </c>
      <c r="AU147" s="223" t="s">
        <v>85</v>
      </c>
      <c r="AY147" s="16" t="s">
        <v>126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6" t="s">
        <v>83</v>
      </c>
      <c r="BK147" s="224">
        <f>ROUND(I147*H147,2)</f>
        <v>0</v>
      </c>
      <c r="BL147" s="16" t="s">
        <v>179</v>
      </c>
      <c r="BM147" s="223" t="s">
        <v>1712</v>
      </c>
    </row>
    <row r="148" s="2" customFormat="1" ht="24.15" customHeight="1">
      <c r="A148" s="37"/>
      <c r="B148" s="38"/>
      <c r="C148" s="234" t="s">
        <v>248</v>
      </c>
      <c r="D148" s="234" t="s">
        <v>244</v>
      </c>
      <c r="E148" s="235" t="s">
        <v>1713</v>
      </c>
      <c r="F148" s="236" t="s">
        <v>1714</v>
      </c>
      <c r="G148" s="237" t="s">
        <v>327</v>
      </c>
      <c r="H148" s="238">
        <v>1</v>
      </c>
      <c r="I148" s="239"/>
      <c r="J148" s="240">
        <f>ROUND(I148*H148,2)</f>
        <v>0</v>
      </c>
      <c r="K148" s="236" t="s">
        <v>178</v>
      </c>
      <c r="L148" s="241"/>
      <c r="M148" s="242" t="s">
        <v>20</v>
      </c>
      <c r="N148" s="243" t="s">
        <v>46</v>
      </c>
      <c r="O148" s="83"/>
      <c r="P148" s="227">
        <f>O148*H148</f>
        <v>0</v>
      </c>
      <c r="Q148" s="227">
        <v>0.00038000000000000002</v>
      </c>
      <c r="R148" s="227">
        <f>Q148*H148</f>
        <v>0.00038000000000000002</v>
      </c>
      <c r="S148" s="227">
        <v>0</v>
      </c>
      <c r="T148" s="228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3" t="s">
        <v>213</v>
      </c>
      <c r="AT148" s="223" t="s">
        <v>244</v>
      </c>
      <c r="AU148" s="223" t="s">
        <v>85</v>
      </c>
      <c r="AY148" s="16" t="s">
        <v>126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6" t="s">
        <v>83</v>
      </c>
      <c r="BK148" s="224">
        <f>ROUND(I148*H148,2)</f>
        <v>0</v>
      </c>
      <c r="BL148" s="16" t="s">
        <v>179</v>
      </c>
      <c r="BM148" s="223" t="s">
        <v>1715</v>
      </c>
    </row>
    <row r="149" s="12" customFormat="1" ht="22.8" customHeight="1">
      <c r="A149" s="12"/>
      <c r="B149" s="195"/>
      <c r="C149" s="196"/>
      <c r="D149" s="197" t="s">
        <v>74</v>
      </c>
      <c r="E149" s="209" t="s">
        <v>218</v>
      </c>
      <c r="F149" s="209" t="s">
        <v>379</v>
      </c>
      <c r="G149" s="196"/>
      <c r="H149" s="196"/>
      <c r="I149" s="199"/>
      <c r="J149" s="210">
        <f>BK149</f>
        <v>0</v>
      </c>
      <c r="K149" s="196"/>
      <c r="L149" s="201"/>
      <c r="M149" s="202"/>
      <c r="N149" s="203"/>
      <c r="O149" s="203"/>
      <c r="P149" s="204">
        <f>SUM(P150:P188)</f>
        <v>0</v>
      </c>
      <c r="Q149" s="203"/>
      <c r="R149" s="204">
        <f>SUM(R150:R188)</f>
        <v>0.0045554200000000001</v>
      </c>
      <c r="S149" s="203"/>
      <c r="T149" s="205">
        <f>SUM(T150:T188)</f>
        <v>3.5046970000000002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6" t="s">
        <v>83</v>
      </c>
      <c r="AT149" s="207" t="s">
        <v>74</v>
      </c>
      <c r="AU149" s="207" t="s">
        <v>83</v>
      </c>
      <c r="AY149" s="206" t="s">
        <v>126</v>
      </c>
      <c r="BK149" s="208">
        <f>SUM(BK150:BK188)</f>
        <v>0</v>
      </c>
    </row>
    <row r="150" s="2" customFormat="1" ht="44.25" customHeight="1">
      <c r="A150" s="37"/>
      <c r="B150" s="38"/>
      <c r="C150" s="211" t="s">
        <v>133</v>
      </c>
      <c r="D150" s="211" t="s">
        <v>129</v>
      </c>
      <c r="E150" s="212" t="s">
        <v>381</v>
      </c>
      <c r="F150" s="213" t="s">
        <v>382</v>
      </c>
      <c r="G150" s="214" t="s">
        <v>327</v>
      </c>
      <c r="H150" s="215">
        <v>1</v>
      </c>
      <c r="I150" s="216"/>
      <c r="J150" s="217">
        <f>ROUND(I150*H150,2)</f>
        <v>0</v>
      </c>
      <c r="K150" s="213" t="s">
        <v>178</v>
      </c>
      <c r="L150" s="43"/>
      <c r="M150" s="225" t="s">
        <v>20</v>
      </c>
      <c r="N150" s="226" t="s">
        <v>46</v>
      </c>
      <c r="O150" s="83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3" t="s">
        <v>179</v>
      </c>
      <c r="AT150" s="223" t="s">
        <v>129</v>
      </c>
      <c r="AU150" s="223" t="s">
        <v>85</v>
      </c>
      <c r="AY150" s="16" t="s">
        <v>126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6" t="s">
        <v>83</v>
      </c>
      <c r="BK150" s="224">
        <f>ROUND(I150*H150,2)</f>
        <v>0</v>
      </c>
      <c r="BL150" s="16" t="s">
        <v>179</v>
      </c>
      <c r="BM150" s="223" t="s">
        <v>383</v>
      </c>
    </row>
    <row r="151" s="2" customFormat="1">
      <c r="A151" s="37"/>
      <c r="B151" s="38"/>
      <c r="C151" s="39"/>
      <c r="D151" s="229" t="s">
        <v>181</v>
      </c>
      <c r="E151" s="39"/>
      <c r="F151" s="230" t="s">
        <v>384</v>
      </c>
      <c r="G151" s="39"/>
      <c r="H151" s="39"/>
      <c r="I151" s="231"/>
      <c r="J151" s="39"/>
      <c r="K151" s="39"/>
      <c r="L151" s="43"/>
      <c r="M151" s="232"/>
      <c r="N151" s="233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181</v>
      </c>
      <c r="AU151" s="16" t="s">
        <v>85</v>
      </c>
    </row>
    <row r="152" s="2" customFormat="1" ht="55.5" customHeight="1">
      <c r="A152" s="37"/>
      <c r="B152" s="38"/>
      <c r="C152" s="211" t="s">
        <v>256</v>
      </c>
      <c r="D152" s="211" t="s">
        <v>129</v>
      </c>
      <c r="E152" s="212" t="s">
        <v>386</v>
      </c>
      <c r="F152" s="213" t="s">
        <v>387</v>
      </c>
      <c r="G152" s="214" t="s">
        <v>327</v>
      </c>
      <c r="H152" s="215">
        <v>20</v>
      </c>
      <c r="I152" s="216"/>
      <c r="J152" s="217">
        <f>ROUND(I152*H152,2)</f>
        <v>0</v>
      </c>
      <c r="K152" s="213" t="s">
        <v>178</v>
      </c>
      <c r="L152" s="43"/>
      <c r="M152" s="225" t="s">
        <v>20</v>
      </c>
      <c r="N152" s="226" t="s">
        <v>46</v>
      </c>
      <c r="O152" s="83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3" t="s">
        <v>179</v>
      </c>
      <c r="AT152" s="223" t="s">
        <v>129</v>
      </c>
      <c r="AU152" s="223" t="s">
        <v>85</v>
      </c>
      <c r="AY152" s="16" t="s">
        <v>126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6" t="s">
        <v>83</v>
      </c>
      <c r="BK152" s="224">
        <f>ROUND(I152*H152,2)</f>
        <v>0</v>
      </c>
      <c r="BL152" s="16" t="s">
        <v>179</v>
      </c>
      <c r="BM152" s="223" t="s">
        <v>388</v>
      </c>
    </row>
    <row r="153" s="2" customFormat="1">
      <c r="A153" s="37"/>
      <c r="B153" s="38"/>
      <c r="C153" s="39"/>
      <c r="D153" s="229" t="s">
        <v>181</v>
      </c>
      <c r="E153" s="39"/>
      <c r="F153" s="230" t="s">
        <v>389</v>
      </c>
      <c r="G153" s="39"/>
      <c r="H153" s="39"/>
      <c r="I153" s="231"/>
      <c r="J153" s="39"/>
      <c r="K153" s="39"/>
      <c r="L153" s="43"/>
      <c r="M153" s="232"/>
      <c r="N153" s="233"/>
      <c r="O153" s="83"/>
      <c r="P153" s="83"/>
      <c r="Q153" s="83"/>
      <c r="R153" s="83"/>
      <c r="S153" s="83"/>
      <c r="T153" s="84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181</v>
      </c>
      <c r="AU153" s="16" t="s">
        <v>85</v>
      </c>
    </row>
    <row r="154" s="2" customFormat="1" ht="44.25" customHeight="1">
      <c r="A154" s="37"/>
      <c r="B154" s="38"/>
      <c r="C154" s="211" t="s">
        <v>261</v>
      </c>
      <c r="D154" s="211" t="s">
        <v>129</v>
      </c>
      <c r="E154" s="212" t="s">
        <v>391</v>
      </c>
      <c r="F154" s="213" t="s">
        <v>392</v>
      </c>
      <c r="G154" s="214" t="s">
        <v>327</v>
      </c>
      <c r="H154" s="215">
        <v>1</v>
      </c>
      <c r="I154" s="216"/>
      <c r="J154" s="217">
        <f>ROUND(I154*H154,2)</f>
        <v>0</v>
      </c>
      <c r="K154" s="213" t="s">
        <v>178</v>
      </c>
      <c r="L154" s="43"/>
      <c r="M154" s="225" t="s">
        <v>20</v>
      </c>
      <c r="N154" s="226" t="s">
        <v>46</v>
      </c>
      <c r="O154" s="83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3" t="s">
        <v>179</v>
      </c>
      <c r="AT154" s="223" t="s">
        <v>129</v>
      </c>
      <c r="AU154" s="223" t="s">
        <v>85</v>
      </c>
      <c r="AY154" s="16" t="s">
        <v>126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6" t="s">
        <v>83</v>
      </c>
      <c r="BK154" s="224">
        <f>ROUND(I154*H154,2)</f>
        <v>0</v>
      </c>
      <c r="BL154" s="16" t="s">
        <v>179</v>
      </c>
      <c r="BM154" s="223" t="s">
        <v>393</v>
      </c>
    </row>
    <row r="155" s="2" customFormat="1">
      <c r="A155" s="37"/>
      <c r="B155" s="38"/>
      <c r="C155" s="39"/>
      <c r="D155" s="229" t="s">
        <v>181</v>
      </c>
      <c r="E155" s="39"/>
      <c r="F155" s="230" t="s">
        <v>394</v>
      </c>
      <c r="G155" s="39"/>
      <c r="H155" s="39"/>
      <c r="I155" s="231"/>
      <c r="J155" s="39"/>
      <c r="K155" s="39"/>
      <c r="L155" s="43"/>
      <c r="M155" s="232"/>
      <c r="N155" s="233"/>
      <c r="O155" s="83"/>
      <c r="P155" s="83"/>
      <c r="Q155" s="83"/>
      <c r="R155" s="83"/>
      <c r="S155" s="83"/>
      <c r="T155" s="84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6" t="s">
        <v>181</v>
      </c>
      <c r="AU155" s="16" t="s">
        <v>85</v>
      </c>
    </row>
    <row r="156" s="2" customFormat="1" ht="37.8" customHeight="1">
      <c r="A156" s="37"/>
      <c r="B156" s="38"/>
      <c r="C156" s="211" t="s">
        <v>267</v>
      </c>
      <c r="D156" s="211" t="s">
        <v>129</v>
      </c>
      <c r="E156" s="212" t="s">
        <v>396</v>
      </c>
      <c r="F156" s="213" t="s">
        <v>397</v>
      </c>
      <c r="G156" s="214" t="s">
        <v>177</v>
      </c>
      <c r="H156" s="215">
        <v>22.733000000000001</v>
      </c>
      <c r="I156" s="216"/>
      <c r="J156" s="217">
        <f>ROUND(I156*H156,2)</f>
        <v>0</v>
      </c>
      <c r="K156" s="213" t="s">
        <v>178</v>
      </c>
      <c r="L156" s="43"/>
      <c r="M156" s="225" t="s">
        <v>20</v>
      </c>
      <c r="N156" s="226" t="s">
        <v>46</v>
      </c>
      <c r="O156" s="83"/>
      <c r="P156" s="227">
        <f>O156*H156</f>
        <v>0</v>
      </c>
      <c r="Q156" s="227">
        <v>4.0000000000000003E-05</v>
      </c>
      <c r="R156" s="227">
        <f>Q156*H156</f>
        <v>0.00090932000000000014</v>
      </c>
      <c r="S156" s="227">
        <v>0</v>
      </c>
      <c r="T156" s="22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3" t="s">
        <v>179</v>
      </c>
      <c r="AT156" s="223" t="s">
        <v>129</v>
      </c>
      <c r="AU156" s="223" t="s">
        <v>85</v>
      </c>
      <c r="AY156" s="16" t="s">
        <v>126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6" t="s">
        <v>83</v>
      </c>
      <c r="BK156" s="224">
        <f>ROUND(I156*H156,2)</f>
        <v>0</v>
      </c>
      <c r="BL156" s="16" t="s">
        <v>179</v>
      </c>
      <c r="BM156" s="223" t="s">
        <v>398</v>
      </c>
    </row>
    <row r="157" s="2" customFormat="1">
      <c r="A157" s="37"/>
      <c r="B157" s="38"/>
      <c r="C157" s="39"/>
      <c r="D157" s="229" t="s">
        <v>181</v>
      </c>
      <c r="E157" s="39"/>
      <c r="F157" s="230" t="s">
        <v>399</v>
      </c>
      <c r="G157" s="39"/>
      <c r="H157" s="39"/>
      <c r="I157" s="231"/>
      <c r="J157" s="39"/>
      <c r="K157" s="39"/>
      <c r="L157" s="43"/>
      <c r="M157" s="232"/>
      <c r="N157" s="233"/>
      <c r="O157" s="83"/>
      <c r="P157" s="83"/>
      <c r="Q157" s="83"/>
      <c r="R157" s="83"/>
      <c r="S157" s="83"/>
      <c r="T157" s="84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181</v>
      </c>
      <c r="AU157" s="16" t="s">
        <v>85</v>
      </c>
    </row>
    <row r="158" s="2" customFormat="1" ht="24.15" customHeight="1">
      <c r="A158" s="37"/>
      <c r="B158" s="38"/>
      <c r="C158" s="211" t="s">
        <v>273</v>
      </c>
      <c r="D158" s="211" t="s">
        <v>129</v>
      </c>
      <c r="E158" s="212" t="s">
        <v>401</v>
      </c>
      <c r="F158" s="213" t="s">
        <v>402</v>
      </c>
      <c r="G158" s="214" t="s">
        <v>177</v>
      </c>
      <c r="H158" s="215">
        <v>11.281000000000001</v>
      </c>
      <c r="I158" s="216"/>
      <c r="J158" s="217">
        <f>ROUND(I158*H158,2)</f>
        <v>0</v>
      </c>
      <c r="K158" s="213" t="s">
        <v>178</v>
      </c>
      <c r="L158" s="43"/>
      <c r="M158" s="225" t="s">
        <v>20</v>
      </c>
      <c r="N158" s="226" t="s">
        <v>46</v>
      </c>
      <c r="O158" s="83"/>
      <c r="P158" s="227">
        <f>O158*H158</f>
        <v>0</v>
      </c>
      <c r="Q158" s="227">
        <v>0</v>
      </c>
      <c r="R158" s="227">
        <f>Q158*H158</f>
        <v>0</v>
      </c>
      <c r="S158" s="227">
        <v>0.26100000000000001</v>
      </c>
      <c r="T158" s="228">
        <f>S158*H158</f>
        <v>2.9443410000000001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3" t="s">
        <v>179</v>
      </c>
      <c r="AT158" s="223" t="s">
        <v>129</v>
      </c>
      <c r="AU158" s="223" t="s">
        <v>85</v>
      </c>
      <c r="AY158" s="16" t="s">
        <v>126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6" t="s">
        <v>83</v>
      </c>
      <c r="BK158" s="224">
        <f>ROUND(I158*H158,2)</f>
        <v>0</v>
      </c>
      <c r="BL158" s="16" t="s">
        <v>179</v>
      </c>
      <c r="BM158" s="223" t="s">
        <v>403</v>
      </c>
    </row>
    <row r="159" s="2" customFormat="1">
      <c r="A159" s="37"/>
      <c r="B159" s="38"/>
      <c r="C159" s="39"/>
      <c r="D159" s="229" t="s">
        <v>181</v>
      </c>
      <c r="E159" s="39"/>
      <c r="F159" s="230" t="s">
        <v>404</v>
      </c>
      <c r="G159" s="39"/>
      <c r="H159" s="39"/>
      <c r="I159" s="231"/>
      <c r="J159" s="39"/>
      <c r="K159" s="39"/>
      <c r="L159" s="43"/>
      <c r="M159" s="232"/>
      <c r="N159" s="233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181</v>
      </c>
      <c r="AU159" s="16" t="s">
        <v>85</v>
      </c>
    </row>
    <row r="160" s="2" customFormat="1" ht="44.25" customHeight="1">
      <c r="A160" s="37"/>
      <c r="B160" s="38"/>
      <c r="C160" s="211" t="s">
        <v>7</v>
      </c>
      <c r="D160" s="211" t="s">
        <v>129</v>
      </c>
      <c r="E160" s="212" t="s">
        <v>421</v>
      </c>
      <c r="F160" s="213" t="s">
        <v>422</v>
      </c>
      <c r="G160" s="214" t="s">
        <v>177</v>
      </c>
      <c r="H160" s="215">
        <v>0.76500000000000001</v>
      </c>
      <c r="I160" s="216"/>
      <c r="J160" s="217">
        <f>ROUND(I160*H160,2)</f>
        <v>0</v>
      </c>
      <c r="K160" s="213" t="s">
        <v>178</v>
      </c>
      <c r="L160" s="43"/>
      <c r="M160" s="225" t="s">
        <v>20</v>
      </c>
      <c r="N160" s="226" t="s">
        <v>46</v>
      </c>
      <c r="O160" s="83"/>
      <c r="P160" s="227">
        <f>O160*H160</f>
        <v>0</v>
      </c>
      <c r="Q160" s="227">
        <v>0</v>
      </c>
      <c r="R160" s="227">
        <f>Q160*H160</f>
        <v>0</v>
      </c>
      <c r="S160" s="227">
        <v>0.041000000000000002</v>
      </c>
      <c r="T160" s="228">
        <f>S160*H160</f>
        <v>0.031365000000000004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3" t="s">
        <v>179</v>
      </c>
      <c r="AT160" s="223" t="s">
        <v>129</v>
      </c>
      <c r="AU160" s="223" t="s">
        <v>85</v>
      </c>
      <c r="AY160" s="16" t="s">
        <v>126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6" t="s">
        <v>83</v>
      </c>
      <c r="BK160" s="224">
        <f>ROUND(I160*H160,2)</f>
        <v>0</v>
      </c>
      <c r="BL160" s="16" t="s">
        <v>179</v>
      </c>
      <c r="BM160" s="223" t="s">
        <v>423</v>
      </c>
    </row>
    <row r="161" s="2" customFormat="1">
      <c r="A161" s="37"/>
      <c r="B161" s="38"/>
      <c r="C161" s="39"/>
      <c r="D161" s="229" t="s">
        <v>181</v>
      </c>
      <c r="E161" s="39"/>
      <c r="F161" s="230" t="s">
        <v>424</v>
      </c>
      <c r="G161" s="39"/>
      <c r="H161" s="39"/>
      <c r="I161" s="231"/>
      <c r="J161" s="39"/>
      <c r="K161" s="39"/>
      <c r="L161" s="43"/>
      <c r="M161" s="232"/>
      <c r="N161" s="233"/>
      <c r="O161" s="83"/>
      <c r="P161" s="83"/>
      <c r="Q161" s="83"/>
      <c r="R161" s="83"/>
      <c r="S161" s="83"/>
      <c r="T161" s="84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181</v>
      </c>
      <c r="AU161" s="16" t="s">
        <v>85</v>
      </c>
    </row>
    <row r="162" s="2" customFormat="1" ht="44.25" customHeight="1">
      <c r="A162" s="37"/>
      <c r="B162" s="38"/>
      <c r="C162" s="211" t="s">
        <v>282</v>
      </c>
      <c r="D162" s="211" t="s">
        <v>129</v>
      </c>
      <c r="E162" s="212" t="s">
        <v>426</v>
      </c>
      <c r="F162" s="213" t="s">
        <v>427</v>
      </c>
      <c r="G162" s="214" t="s">
        <v>177</v>
      </c>
      <c r="H162" s="215">
        <v>1.288</v>
      </c>
      <c r="I162" s="216"/>
      <c r="J162" s="217">
        <f>ROUND(I162*H162,2)</f>
        <v>0</v>
      </c>
      <c r="K162" s="213" t="s">
        <v>178</v>
      </c>
      <c r="L162" s="43"/>
      <c r="M162" s="225" t="s">
        <v>20</v>
      </c>
      <c r="N162" s="226" t="s">
        <v>46</v>
      </c>
      <c r="O162" s="83"/>
      <c r="P162" s="227">
        <f>O162*H162</f>
        <v>0</v>
      </c>
      <c r="Q162" s="227">
        <v>0</v>
      </c>
      <c r="R162" s="227">
        <f>Q162*H162</f>
        <v>0</v>
      </c>
      <c r="S162" s="227">
        <v>0.031</v>
      </c>
      <c r="T162" s="228">
        <f>S162*H162</f>
        <v>0.039927999999999998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3" t="s">
        <v>179</v>
      </c>
      <c r="AT162" s="223" t="s">
        <v>129</v>
      </c>
      <c r="AU162" s="223" t="s">
        <v>85</v>
      </c>
      <c r="AY162" s="16" t="s">
        <v>126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6" t="s">
        <v>83</v>
      </c>
      <c r="BK162" s="224">
        <f>ROUND(I162*H162,2)</f>
        <v>0</v>
      </c>
      <c r="BL162" s="16" t="s">
        <v>179</v>
      </c>
      <c r="BM162" s="223" t="s">
        <v>428</v>
      </c>
    </row>
    <row r="163" s="2" customFormat="1">
      <c r="A163" s="37"/>
      <c r="B163" s="38"/>
      <c r="C163" s="39"/>
      <c r="D163" s="229" t="s">
        <v>181</v>
      </c>
      <c r="E163" s="39"/>
      <c r="F163" s="230" t="s">
        <v>429</v>
      </c>
      <c r="G163" s="39"/>
      <c r="H163" s="39"/>
      <c r="I163" s="231"/>
      <c r="J163" s="39"/>
      <c r="K163" s="39"/>
      <c r="L163" s="43"/>
      <c r="M163" s="232"/>
      <c r="N163" s="233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181</v>
      </c>
      <c r="AU163" s="16" t="s">
        <v>85</v>
      </c>
    </row>
    <row r="164" s="2" customFormat="1" ht="37.8" customHeight="1">
      <c r="A164" s="37"/>
      <c r="B164" s="38"/>
      <c r="C164" s="211" t="s">
        <v>287</v>
      </c>
      <c r="D164" s="211" t="s">
        <v>129</v>
      </c>
      <c r="E164" s="212" t="s">
        <v>431</v>
      </c>
      <c r="F164" s="213" t="s">
        <v>432</v>
      </c>
      <c r="G164" s="214" t="s">
        <v>177</v>
      </c>
      <c r="H164" s="215">
        <v>1.827</v>
      </c>
      <c r="I164" s="216"/>
      <c r="J164" s="217">
        <f>ROUND(I164*H164,2)</f>
        <v>0</v>
      </c>
      <c r="K164" s="213" t="s">
        <v>178</v>
      </c>
      <c r="L164" s="43"/>
      <c r="M164" s="225" t="s">
        <v>20</v>
      </c>
      <c r="N164" s="226" t="s">
        <v>46</v>
      </c>
      <c r="O164" s="83"/>
      <c r="P164" s="227">
        <f>O164*H164</f>
        <v>0</v>
      </c>
      <c r="Q164" s="227">
        <v>0</v>
      </c>
      <c r="R164" s="227">
        <f>Q164*H164</f>
        <v>0</v>
      </c>
      <c r="S164" s="227">
        <v>0.075999999999999998</v>
      </c>
      <c r="T164" s="228">
        <f>S164*H164</f>
        <v>0.138852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3" t="s">
        <v>179</v>
      </c>
      <c r="AT164" s="223" t="s">
        <v>129</v>
      </c>
      <c r="AU164" s="223" t="s">
        <v>85</v>
      </c>
      <c r="AY164" s="16" t="s">
        <v>126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6" t="s">
        <v>83</v>
      </c>
      <c r="BK164" s="224">
        <f>ROUND(I164*H164,2)</f>
        <v>0</v>
      </c>
      <c r="BL164" s="16" t="s">
        <v>179</v>
      </c>
      <c r="BM164" s="223" t="s">
        <v>433</v>
      </c>
    </row>
    <row r="165" s="2" customFormat="1">
      <c r="A165" s="37"/>
      <c r="B165" s="38"/>
      <c r="C165" s="39"/>
      <c r="D165" s="229" t="s">
        <v>181</v>
      </c>
      <c r="E165" s="39"/>
      <c r="F165" s="230" t="s">
        <v>434</v>
      </c>
      <c r="G165" s="39"/>
      <c r="H165" s="39"/>
      <c r="I165" s="231"/>
      <c r="J165" s="39"/>
      <c r="K165" s="39"/>
      <c r="L165" s="43"/>
      <c r="M165" s="232"/>
      <c r="N165" s="233"/>
      <c r="O165" s="83"/>
      <c r="P165" s="83"/>
      <c r="Q165" s="83"/>
      <c r="R165" s="83"/>
      <c r="S165" s="83"/>
      <c r="T165" s="84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181</v>
      </c>
      <c r="AU165" s="16" t="s">
        <v>85</v>
      </c>
    </row>
    <row r="166" s="2" customFormat="1" ht="37.8" customHeight="1">
      <c r="A166" s="37"/>
      <c r="B166" s="38"/>
      <c r="C166" s="211" t="s">
        <v>291</v>
      </c>
      <c r="D166" s="211" t="s">
        <v>129</v>
      </c>
      <c r="E166" s="212" t="s">
        <v>436</v>
      </c>
      <c r="F166" s="213" t="s">
        <v>437</v>
      </c>
      <c r="G166" s="214" t="s">
        <v>327</v>
      </c>
      <c r="H166" s="215">
        <v>3</v>
      </c>
      <c r="I166" s="216"/>
      <c r="J166" s="217">
        <f>ROUND(I166*H166,2)</f>
        <v>0</v>
      </c>
      <c r="K166" s="213" t="s">
        <v>178</v>
      </c>
      <c r="L166" s="43"/>
      <c r="M166" s="225" t="s">
        <v>20</v>
      </c>
      <c r="N166" s="226" t="s">
        <v>46</v>
      </c>
      <c r="O166" s="83"/>
      <c r="P166" s="227">
        <f>O166*H166</f>
        <v>0</v>
      </c>
      <c r="Q166" s="227">
        <v>0</v>
      </c>
      <c r="R166" s="227">
        <f>Q166*H166</f>
        <v>0</v>
      </c>
      <c r="S166" s="227">
        <v>0.014999999999999999</v>
      </c>
      <c r="T166" s="228">
        <f>S166*H166</f>
        <v>0.044999999999999998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3" t="s">
        <v>179</v>
      </c>
      <c r="AT166" s="223" t="s">
        <v>129</v>
      </c>
      <c r="AU166" s="223" t="s">
        <v>85</v>
      </c>
      <c r="AY166" s="16" t="s">
        <v>126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6" t="s">
        <v>83</v>
      </c>
      <c r="BK166" s="224">
        <f>ROUND(I166*H166,2)</f>
        <v>0</v>
      </c>
      <c r="BL166" s="16" t="s">
        <v>179</v>
      </c>
      <c r="BM166" s="223" t="s">
        <v>1716</v>
      </c>
    </row>
    <row r="167" s="2" customFormat="1">
      <c r="A167" s="37"/>
      <c r="B167" s="38"/>
      <c r="C167" s="39"/>
      <c r="D167" s="229" t="s">
        <v>181</v>
      </c>
      <c r="E167" s="39"/>
      <c r="F167" s="230" t="s">
        <v>439</v>
      </c>
      <c r="G167" s="39"/>
      <c r="H167" s="39"/>
      <c r="I167" s="231"/>
      <c r="J167" s="39"/>
      <c r="K167" s="39"/>
      <c r="L167" s="43"/>
      <c r="M167" s="232"/>
      <c r="N167" s="233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181</v>
      </c>
      <c r="AU167" s="16" t="s">
        <v>85</v>
      </c>
    </row>
    <row r="168" s="2" customFormat="1" ht="37.8" customHeight="1">
      <c r="A168" s="37"/>
      <c r="B168" s="38"/>
      <c r="C168" s="211" t="s">
        <v>297</v>
      </c>
      <c r="D168" s="211" t="s">
        <v>129</v>
      </c>
      <c r="E168" s="212" t="s">
        <v>441</v>
      </c>
      <c r="F168" s="213" t="s">
        <v>442</v>
      </c>
      <c r="G168" s="214" t="s">
        <v>190</v>
      </c>
      <c r="H168" s="215">
        <v>7.7999999999999998</v>
      </c>
      <c r="I168" s="216"/>
      <c r="J168" s="217">
        <f>ROUND(I168*H168,2)</f>
        <v>0</v>
      </c>
      <c r="K168" s="213" t="s">
        <v>178</v>
      </c>
      <c r="L168" s="43"/>
      <c r="M168" s="225" t="s">
        <v>20</v>
      </c>
      <c r="N168" s="226" t="s">
        <v>46</v>
      </c>
      <c r="O168" s="83"/>
      <c r="P168" s="227">
        <f>O168*H168</f>
        <v>0</v>
      </c>
      <c r="Q168" s="227">
        <v>0</v>
      </c>
      <c r="R168" s="227">
        <f>Q168*H168</f>
        <v>0</v>
      </c>
      <c r="S168" s="227">
        <v>0.002</v>
      </c>
      <c r="T168" s="228">
        <f>S168*H168</f>
        <v>0.015599999999999999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3" t="s">
        <v>179</v>
      </c>
      <c r="AT168" s="223" t="s">
        <v>129</v>
      </c>
      <c r="AU168" s="223" t="s">
        <v>85</v>
      </c>
      <c r="AY168" s="16" t="s">
        <v>126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6" t="s">
        <v>83</v>
      </c>
      <c r="BK168" s="224">
        <f>ROUND(I168*H168,2)</f>
        <v>0</v>
      </c>
      <c r="BL168" s="16" t="s">
        <v>179</v>
      </c>
      <c r="BM168" s="223" t="s">
        <v>443</v>
      </c>
    </row>
    <row r="169" s="2" customFormat="1">
      <c r="A169" s="37"/>
      <c r="B169" s="38"/>
      <c r="C169" s="39"/>
      <c r="D169" s="229" t="s">
        <v>181</v>
      </c>
      <c r="E169" s="39"/>
      <c r="F169" s="230" t="s">
        <v>444</v>
      </c>
      <c r="G169" s="39"/>
      <c r="H169" s="39"/>
      <c r="I169" s="231"/>
      <c r="J169" s="39"/>
      <c r="K169" s="39"/>
      <c r="L169" s="43"/>
      <c r="M169" s="232"/>
      <c r="N169" s="233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181</v>
      </c>
      <c r="AU169" s="16" t="s">
        <v>85</v>
      </c>
    </row>
    <row r="170" s="2" customFormat="1" ht="37.8" customHeight="1">
      <c r="A170" s="37"/>
      <c r="B170" s="38"/>
      <c r="C170" s="211" t="s">
        <v>303</v>
      </c>
      <c r="D170" s="211" t="s">
        <v>129</v>
      </c>
      <c r="E170" s="212" t="s">
        <v>446</v>
      </c>
      <c r="F170" s="213" t="s">
        <v>447</v>
      </c>
      <c r="G170" s="214" t="s">
        <v>190</v>
      </c>
      <c r="H170" s="215">
        <v>1.3500000000000001</v>
      </c>
      <c r="I170" s="216"/>
      <c r="J170" s="217">
        <f>ROUND(I170*H170,2)</f>
        <v>0</v>
      </c>
      <c r="K170" s="213" t="s">
        <v>178</v>
      </c>
      <c r="L170" s="43"/>
      <c r="M170" s="225" t="s">
        <v>20</v>
      </c>
      <c r="N170" s="226" t="s">
        <v>46</v>
      </c>
      <c r="O170" s="83"/>
      <c r="P170" s="227">
        <f>O170*H170</f>
        <v>0</v>
      </c>
      <c r="Q170" s="227">
        <v>0</v>
      </c>
      <c r="R170" s="227">
        <f>Q170*H170</f>
        <v>0</v>
      </c>
      <c r="S170" s="227">
        <v>0.0060000000000000001</v>
      </c>
      <c r="T170" s="228">
        <f>S170*H170</f>
        <v>0.0081000000000000013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3" t="s">
        <v>179</v>
      </c>
      <c r="AT170" s="223" t="s">
        <v>129</v>
      </c>
      <c r="AU170" s="223" t="s">
        <v>85</v>
      </c>
      <c r="AY170" s="16" t="s">
        <v>126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6" t="s">
        <v>83</v>
      </c>
      <c r="BK170" s="224">
        <f>ROUND(I170*H170,2)</f>
        <v>0</v>
      </c>
      <c r="BL170" s="16" t="s">
        <v>179</v>
      </c>
      <c r="BM170" s="223" t="s">
        <v>448</v>
      </c>
    </row>
    <row r="171" s="2" customFormat="1">
      <c r="A171" s="37"/>
      <c r="B171" s="38"/>
      <c r="C171" s="39"/>
      <c r="D171" s="229" t="s">
        <v>181</v>
      </c>
      <c r="E171" s="39"/>
      <c r="F171" s="230" t="s">
        <v>449</v>
      </c>
      <c r="G171" s="39"/>
      <c r="H171" s="39"/>
      <c r="I171" s="231"/>
      <c r="J171" s="39"/>
      <c r="K171" s="39"/>
      <c r="L171" s="43"/>
      <c r="M171" s="232"/>
      <c r="N171" s="233"/>
      <c r="O171" s="83"/>
      <c r="P171" s="83"/>
      <c r="Q171" s="83"/>
      <c r="R171" s="83"/>
      <c r="S171" s="83"/>
      <c r="T171" s="84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181</v>
      </c>
      <c r="AU171" s="16" t="s">
        <v>85</v>
      </c>
    </row>
    <row r="172" s="2" customFormat="1" ht="37.8" customHeight="1">
      <c r="A172" s="37"/>
      <c r="B172" s="38"/>
      <c r="C172" s="211" t="s">
        <v>309</v>
      </c>
      <c r="D172" s="211" t="s">
        <v>129</v>
      </c>
      <c r="E172" s="212" t="s">
        <v>451</v>
      </c>
      <c r="F172" s="213" t="s">
        <v>452</v>
      </c>
      <c r="G172" s="214" t="s">
        <v>190</v>
      </c>
      <c r="H172" s="215">
        <v>6.9699999999999998</v>
      </c>
      <c r="I172" s="216"/>
      <c r="J172" s="217">
        <f>ROUND(I172*H172,2)</f>
        <v>0</v>
      </c>
      <c r="K172" s="213" t="s">
        <v>178</v>
      </c>
      <c r="L172" s="43"/>
      <c r="M172" s="225" t="s">
        <v>20</v>
      </c>
      <c r="N172" s="226" t="s">
        <v>46</v>
      </c>
      <c r="O172" s="83"/>
      <c r="P172" s="227">
        <f>O172*H172</f>
        <v>0</v>
      </c>
      <c r="Q172" s="227">
        <v>0</v>
      </c>
      <c r="R172" s="227">
        <f>Q172*H172</f>
        <v>0</v>
      </c>
      <c r="S172" s="227">
        <v>0.0089999999999999993</v>
      </c>
      <c r="T172" s="228">
        <f>S172*H172</f>
        <v>0.062729999999999994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3" t="s">
        <v>179</v>
      </c>
      <c r="AT172" s="223" t="s">
        <v>129</v>
      </c>
      <c r="AU172" s="223" t="s">
        <v>85</v>
      </c>
      <c r="AY172" s="16" t="s">
        <v>126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6" t="s">
        <v>83</v>
      </c>
      <c r="BK172" s="224">
        <f>ROUND(I172*H172,2)</f>
        <v>0</v>
      </c>
      <c r="BL172" s="16" t="s">
        <v>179</v>
      </c>
      <c r="BM172" s="223" t="s">
        <v>453</v>
      </c>
    </row>
    <row r="173" s="2" customFormat="1">
      <c r="A173" s="37"/>
      <c r="B173" s="38"/>
      <c r="C173" s="39"/>
      <c r="D173" s="229" t="s">
        <v>181</v>
      </c>
      <c r="E173" s="39"/>
      <c r="F173" s="230" t="s">
        <v>454</v>
      </c>
      <c r="G173" s="39"/>
      <c r="H173" s="39"/>
      <c r="I173" s="231"/>
      <c r="J173" s="39"/>
      <c r="K173" s="39"/>
      <c r="L173" s="43"/>
      <c r="M173" s="232"/>
      <c r="N173" s="233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181</v>
      </c>
      <c r="AU173" s="16" t="s">
        <v>85</v>
      </c>
    </row>
    <row r="174" s="2" customFormat="1" ht="37.8" customHeight="1">
      <c r="A174" s="37"/>
      <c r="B174" s="38"/>
      <c r="C174" s="211" t="s">
        <v>314</v>
      </c>
      <c r="D174" s="211" t="s">
        <v>129</v>
      </c>
      <c r="E174" s="212" t="s">
        <v>456</v>
      </c>
      <c r="F174" s="213" t="s">
        <v>457</v>
      </c>
      <c r="G174" s="214" t="s">
        <v>190</v>
      </c>
      <c r="H174" s="215">
        <v>6.6500000000000004</v>
      </c>
      <c r="I174" s="216"/>
      <c r="J174" s="217">
        <f>ROUND(I174*H174,2)</f>
        <v>0</v>
      </c>
      <c r="K174" s="213" t="s">
        <v>178</v>
      </c>
      <c r="L174" s="43"/>
      <c r="M174" s="225" t="s">
        <v>20</v>
      </c>
      <c r="N174" s="226" t="s">
        <v>46</v>
      </c>
      <c r="O174" s="83"/>
      <c r="P174" s="227">
        <f>O174*H174</f>
        <v>0</v>
      </c>
      <c r="Q174" s="227">
        <v>0</v>
      </c>
      <c r="R174" s="227">
        <f>Q174*H174</f>
        <v>0</v>
      </c>
      <c r="S174" s="227">
        <v>0.012999999999999999</v>
      </c>
      <c r="T174" s="228">
        <f>S174*H174</f>
        <v>0.086449999999999999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3" t="s">
        <v>179</v>
      </c>
      <c r="AT174" s="223" t="s">
        <v>129</v>
      </c>
      <c r="AU174" s="223" t="s">
        <v>85</v>
      </c>
      <c r="AY174" s="16" t="s">
        <v>126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6" t="s">
        <v>83</v>
      </c>
      <c r="BK174" s="224">
        <f>ROUND(I174*H174,2)</f>
        <v>0</v>
      </c>
      <c r="BL174" s="16" t="s">
        <v>179</v>
      </c>
      <c r="BM174" s="223" t="s">
        <v>458</v>
      </c>
    </row>
    <row r="175" s="2" customFormat="1">
      <c r="A175" s="37"/>
      <c r="B175" s="38"/>
      <c r="C175" s="39"/>
      <c r="D175" s="229" t="s">
        <v>181</v>
      </c>
      <c r="E175" s="39"/>
      <c r="F175" s="230" t="s">
        <v>459</v>
      </c>
      <c r="G175" s="39"/>
      <c r="H175" s="39"/>
      <c r="I175" s="231"/>
      <c r="J175" s="39"/>
      <c r="K175" s="39"/>
      <c r="L175" s="43"/>
      <c r="M175" s="232"/>
      <c r="N175" s="233"/>
      <c r="O175" s="83"/>
      <c r="P175" s="83"/>
      <c r="Q175" s="83"/>
      <c r="R175" s="83"/>
      <c r="S175" s="83"/>
      <c r="T175" s="84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181</v>
      </c>
      <c r="AU175" s="16" t="s">
        <v>85</v>
      </c>
    </row>
    <row r="176" s="2" customFormat="1" ht="37.8" customHeight="1">
      <c r="A176" s="37"/>
      <c r="B176" s="38"/>
      <c r="C176" s="211" t="s">
        <v>319</v>
      </c>
      <c r="D176" s="211" t="s">
        <v>129</v>
      </c>
      <c r="E176" s="212" t="s">
        <v>461</v>
      </c>
      <c r="F176" s="213" t="s">
        <v>462</v>
      </c>
      <c r="G176" s="214" t="s">
        <v>190</v>
      </c>
      <c r="H176" s="215">
        <v>4.0099999999999998</v>
      </c>
      <c r="I176" s="216"/>
      <c r="J176" s="217">
        <f>ROUND(I176*H176,2)</f>
        <v>0</v>
      </c>
      <c r="K176" s="213" t="s">
        <v>178</v>
      </c>
      <c r="L176" s="43"/>
      <c r="M176" s="225" t="s">
        <v>20</v>
      </c>
      <c r="N176" s="226" t="s">
        <v>46</v>
      </c>
      <c r="O176" s="83"/>
      <c r="P176" s="227">
        <f>O176*H176</f>
        <v>0</v>
      </c>
      <c r="Q176" s="227">
        <v>0</v>
      </c>
      <c r="R176" s="227">
        <f>Q176*H176</f>
        <v>0</v>
      </c>
      <c r="S176" s="227">
        <v>0.0089999999999999993</v>
      </c>
      <c r="T176" s="228">
        <f>S176*H176</f>
        <v>0.036089999999999997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3" t="s">
        <v>179</v>
      </c>
      <c r="AT176" s="223" t="s">
        <v>129</v>
      </c>
      <c r="AU176" s="223" t="s">
        <v>85</v>
      </c>
      <c r="AY176" s="16" t="s">
        <v>126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6" t="s">
        <v>83</v>
      </c>
      <c r="BK176" s="224">
        <f>ROUND(I176*H176,2)</f>
        <v>0</v>
      </c>
      <c r="BL176" s="16" t="s">
        <v>179</v>
      </c>
      <c r="BM176" s="223" t="s">
        <v>463</v>
      </c>
    </row>
    <row r="177" s="2" customFormat="1">
      <c r="A177" s="37"/>
      <c r="B177" s="38"/>
      <c r="C177" s="39"/>
      <c r="D177" s="229" t="s">
        <v>181</v>
      </c>
      <c r="E177" s="39"/>
      <c r="F177" s="230" t="s">
        <v>464</v>
      </c>
      <c r="G177" s="39"/>
      <c r="H177" s="39"/>
      <c r="I177" s="231"/>
      <c r="J177" s="39"/>
      <c r="K177" s="39"/>
      <c r="L177" s="43"/>
      <c r="M177" s="232"/>
      <c r="N177" s="233"/>
      <c r="O177" s="83"/>
      <c r="P177" s="83"/>
      <c r="Q177" s="83"/>
      <c r="R177" s="83"/>
      <c r="S177" s="83"/>
      <c r="T177" s="84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181</v>
      </c>
      <c r="AU177" s="16" t="s">
        <v>85</v>
      </c>
    </row>
    <row r="178" s="2" customFormat="1" ht="37.8" customHeight="1">
      <c r="A178" s="37"/>
      <c r="B178" s="38"/>
      <c r="C178" s="211" t="s">
        <v>324</v>
      </c>
      <c r="D178" s="211" t="s">
        <v>129</v>
      </c>
      <c r="E178" s="212" t="s">
        <v>466</v>
      </c>
      <c r="F178" s="213" t="s">
        <v>467</v>
      </c>
      <c r="G178" s="214" t="s">
        <v>190</v>
      </c>
      <c r="H178" s="215">
        <v>2.3900000000000001</v>
      </c>
      <c r="I178" s="216"/>
      <c r="J178" s="217">
        <f>ROUND(I178*H178,2)</f>
        <v>0</v>
      </c>
      <c r="K178" s="213" t="s">
        <v>178</v>
      </c>
      <c r="L178" s="43"/>
      <c r="M178" s="225" t="s">
        <v>20</v>
      </c>
      <c r="N178" s="226" t="s">
        <v>46</v>
      </c>
      <c r="O178" s="83"/>
      <c r="P178" s="227">
        <f>O178*H178</f>
        <v>0</v>
      </c>
      <c r="Q178" s="227">
        <v>0</v>
      </c>
      <c r="R178" s="227">
        <f>Q178*H178</f>
        <v>0</v>
      </c>
      <c r="S178" s="227">
        <v>0.017999999999999999</v>
      </c>
      <c r="T178" s="228">
        <f>S178*H178</f>
        <v>0.043019999999999996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3" t="s">
        <v>179</v>
      </c>
      <c r="AT178" s="223" t="s">
        <v>129</v>
      </c>
      <c r="AU178" s="223" t="s">
        <v>85</v>
      </c>
      <c r="AY178" s="16" t="s">
        <v>126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6" t="s">
        <v>83</v>
      </c>
      <c r="BK178" s="224">
        <f>ROUND(I178*H178,2)</f>
        <v>0</v>
      </c>
      <c r="BL178" s="16" t="s">
        <v>179</v>
      </c>
      <c r="BM178" s="223" t="s">
        <v>468</v>
      </c>
    </row>
    <row r="179" s="2" customFormat="1">
      <c r="A179" s="37"/>
      <c r="B179" s="38"/>
      <c r="C179" s="39"/>
      <c r="D179" s="229" t="s">
        <v>181</v>
      </c>
      <c r="E179" s="39"/>
      <c r="F179" s="230" t="s">
        <v>469</v>
      </c>
      <c r="G179" s="39"/>
      <c r="H179" s="39"/>
      <c r="I179" s="231"/>
      <c r="J179" s="39"/>
      <c r="K179" s="39"/>
      <c r="L179" s="43"/>
      <c r="M179" s="232"/>
      <c r="N179" s="233"/>
      <c r="O179" s="83"/>
      <c r="P179" s="83"/>
      <c r="Q179" s="83"/>
      <c r="R179" s="83"/>
      <c r="S179" s="83"/>
      <c r="T179" s="84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181</v>
      </c>
      <c r="AU179" s="16" t="s">
        <v>85</v>
      </c>
    </row>
    <row r="180" s="2" customFormat="1" ht="37.8" customHeight="1">
      <c r="A180" s="37"/>
      <c r="B180" s="38"/>
      <c r="C180" s="211" t="s">
        <v>330</v>
      </c>
      <c r="D180" s="211" t="s">
        <v>129</v>
      </c>
      <c r="E180" s="212" t="s">
        <v>471</v>
      </c>
      <c r="F180" s="213" t="s">
        <v>472</v>
      </c>
      <c r="G180" s="214" t="s">
        <v>190</v>
      </c>
      <c r="H180" s="215">
        <v>0.85999999999999999</v>
      </c>
      <c r="I180" s="216"/>
      <c r="J180" s="217">
        <f>ROUND(I180*H180,2)</f>
        <v>0</v>
      </c>
      <c r="K180" s="213" t="s">
        <v>178</v>
      </c>
      <c r="L180" s="43"/>
      <c r="M180" s="225" t="s">
        <v>20</v>
      </c>
      <c r="N180" s="226" t="s">
        <v>46</v>
      </c>
      <c r="O180" s="83"/>
      <c r="P180" s="227">
        <f>O180*H180</f>
        <v>0</v>
      </c>
      <c r="Q180" s="227">
        <v>0.00076000000000000004</v>
      </c>
      <c r="R180" s="227">
        <f>Q180*H180</f>
        <v>0.00065360000000000006</v>
      </c>
      <c r="S180" s="227">
        <v>0.0020999999999999999</v>
      </c>
      <c r="T180" s="228">
        <f>S180*H180</f>
        <v>0.0018059999999999999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3" t="s">
        <v>179</v>
      </c>
      <c r="AT180" s="223" t="s">
        <v>129</v>
      </c>
      <c r="AU180" s="223" t="s">
        <v>85</v>
      </c>
      <c r="AY180" s="16" t="s">
        <v>126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6" t="s">
        <v>83</v>
      </c>
      <c r="BK180" s="224">
        <f>ROUND(I180*H180,2)</f>
        <v>0</v>
      </c>
      <c r="BL180" s="16" t="s">
        <v>179</v>
      </c>
      <c r="BM180" s="223" t="s">
        <v>1717</v>
      </c>
    </row>
    <row r="181" s="2" customFormat="1">
      <c r="A181" s="37"/>
      <c r="B181" s="38"/>
      <c r="C181" s="39"/>
      <c r="D181" s="229" t="s">
        <v>181</v>
      </c>
      <c r="E181" s="39"/>
      <c r="F181" s="230" t="s">
        <v>474</v>
      </c>
      <c r="G181" s="39"/>
      <c r="H181" s="39"/>
      <c r="I181" s="231"/>
      <c r="J181" s="39"/>
      <c r="K181" s="39"/>
      <c r="L181" s="43"/>
      <c r="M181" s="232"/>
      <c r="N181" s="233"/>
      <c r="O181" s="83"/>
      <c r="P181" s="83"/>
      <c r="Q181" s="83"/>
      <c r="R181" s="83"/>
      <c r="S181" s="83"/>
      <c r="T181" s="84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181</v>
      </c>
      <c r="AU181" s="16" t="s">
        <v>85</v>
      </c>
    </row>
    <row r="182" s="2" customFormat="1" ht="44.25" customHeight="1">
      <c r="A182" s="37"/>
      <c r="B182" s="38"/>
      <c r="C182" s="211" t="s">
        <v>335</v>
      </c>
      <c r="D182" s="211" t="s">
        <v>129</v>
      </c>
      <c r="E182" s="212" t="s">
        <v>481</v>
      </c>
      <c r="F182" s="213" t="s">
        <v>482</v>
      </c>
      <c r="G182" s="214" t="s">
        <v>190</v>
      </c>
      <c r="H182" s="215">
        <v>1.05</v>
      </c>
      <c r="I182" s="216"/>
      <c r="J182" s="217">
        <f>ROUND(I182*H182,2)</f>
        <v>0</v>
      </c>
      <c r="K182" s="213" t="s">
        <v>178</v>
      </c>
      <c r="L182" s="43"/>
      <c r="M182" s="225" t="s">
        <v>20</v>
      </c>
      <c r="N182" s="226" t="s">
        <v>46</v>
      </c>
      <c r="O182" s="83"/>
      <c r="P182" s="227">
        <f>O182*H182</f>
        <v>0</v>
      </c>
      <c r="Q182" s="227">
        <v>0.00097000000000000005</v>
      </c>
      <c r="R182" s="227">
        <f>Q182*H182</f>
        <v>0.0010185000000000001</v>
      </c>
      <c r="S182" s="227">
        <v>0.0043</v>
      </c>
      <c r="T182" s="228">
        <f>S182*H182</f>
        <v>0.0045149999999999999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3" t="s">
        <v>179</v>
      </c>
      <c r="AT182" s="223" t="s">
        <v>129</v>
      </c>
      <c r="AU182" s="223" t="s">
        <v>85</v>
      </c>
      <c r="AY182" s="16" t="s">
        <v>126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6" t="s">
        <v>83</v>
      </c>
      <c r="BK182" s="224">
        <f>ROUND(I182*H182,2)</f>
        <v>0</v>
      </c>
      <c r="BL182" s="16" t="s">
        <v>179</v>
      </c>
      <c r="BM182" s="223" t="s">
        <v>483</v>
      </c>
    </row>
    <row r="183" s="2" customFormat="1">
      <c r="A183" s="37"/>
      <c r="B183" s="38"/>
      <c r="C183" s="39"/>
      <c r="D183" s="229" t="s">
        <v>181</v>
      </c>
      <c r="E183" s="39"/>
      <c r="F183" s="230" t="s">
        <v>484</v>
      </c>
      <c r="G183" s="39"/>
      <c r="H183" s="39"/>
      <c r="I183" s="231"/>
      <c r="J183" s="39"/>
      <c r="K183" s="39"/>
      <c r="L183" s="43"/>
      <c r="M183" s="232"/>
      <c r="N183" s="233"/>
      <c r="O183" s="83"/>
      <c r="P183" s="83"/>
      <c r="Q183" s="83"/>
      <c r="R183" s="83"/>
      <c r="S183" s="83"/>
      <c r="T183" s="84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181</v>
      </c>
      <c r="AU183" s="16" t="s">
        <v>85</v>
      </c>
    </row>
    <row r="184" s="2" customFormat="1" ht="44.25" customHeight="1">
      <c r="A184" s="37"/>
      <c r="B184" s="38"/>
      <c r="C184" s="211" t="s">
        <v>340</v>
      </c>
      <c r="D184" s="211" t="s">
        <v>129</v>
      </c>
      <c r="E184" s="212" t="s">
        <v>1718</v>
      </c>
      <c r="F184" s="213" t="s">
        <v>1719</v>
      </c>
      <c r="G184" s="214" t="s">
        <v>190</v>
      </c>
      <c r="H184" s="215">
        <v>0.34999999999999998</v>
      </c>
      <c r="I184" s="216"/>
      <c r="J184" s="217">
        <f>ROUND(I184*H184,2)</f>
        <v>0</v>
      </c>
      <c r="K184" s="213" t="s">
        <v>178</v>
      </c>
      <c r="L184" s="43"/>
      <c r="M184" s="225" t="s">
        <v>20</v>
      </c>
      <c r="N184" s="226" t="s">
        <v>46</v>
      </c>
      <c r="O184" s="83"/>
      <c r="P184" s="227">
        <f>O184*H184</f>
        <v>0</v>
      </c>
      <c r="Q184" s="227">
        <v>0.00123</v>
      </c>
      <c r="R184" s="227">
        <f>Q184*H184</f>
        <v>0.00043049999999999995</v>
      </c>
      <c r="S184" s="227">
        <v>0.017000000000000001</v>
      </c>
      <c r="T184" s="228">
        <f>S184*H184</f>
        <v>0.0059500000000000004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3" t="s">
        <v>179</v>
      </c>
      <c r="AT184" s="223" t="s">
        <v>129</v>
      </c>
      <c r="AU184" s="223" t="s">
        <v>85</v>
      </c>
      <c r="AY184" s="16" t="s">
        <v>126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6" t="s">
        <v>83</v>
      </c>
      <c r="BK184" s="224">
        <f>ROUND(I184*H184,2)</f>
        <v>0</v>
      </c>
      <c r="BL184" s="16" t="s">
        <v>179</v>
      </c>
      <c r="BM184" s="223" t="s">
        <v>1720</v>
      </c>
    </row>
    <row r="185" s="2" customFormat="1">
      <c r="A185" s="37"/>
      <c r="B185" s="38"/>
      <c r="C185" s="39"/>
      <c r="D185" s="229" t="s">
        <v>181</v>
      </c>
      <c r="E185" s="39"/>
      <c r="F185" s="230" t="s">
        <v>1721</v>
      </c>
      <c r="G185" s="39"/>
      <c r="H185" s="39"/>
      <c r="I185" s="231"/>
      <c r="J185" s="39"/>
      <c r="K185" s="39"/>
      <c r="L185" s="43"/>
      <c r="M185" s="232"/>
      <c r="N185" s="233"/>
      <c r="O185" s="83"/>
      <c r="P185" s="83"/>
      <c r="Q185" s="83"/>
      <c r="R185" s="83"/>
      <c r="S185" s="83"/>
      <c r="T185" s="84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181</v>
      </c>
      <c r="AU185" s="16" t="s">
        <v>85</v>
      </c>
    </row>
    <row r="186" s="2" customFormat="1" ht="44.25" customHeight="1">
      <c r="A186" s="37"/>
      <c r="B186" s="38"/>
      <c r="C186" s="211" t="s">
        <v>345</v>
      </c>
      <c r="D186" s="211" t="s">
        <v>129</v>
      </c>
      <c r="E186" s="212" t="s">
        <v>1722</v>
      </c>
      <c r="F186" s="213" t="s">
        <v>1723</v>
      </c>
      <c r="G186" s="214" t="s">
        <v>190</v>
      </c>
      <c r="H186" s="215">
        <v>1.05</v>
      </c>
      <c r="I186" s="216"/>
      <c r="J186" s="217">
        <f>ROUND(I186*H186,2)</f>
        <v>0</v>
      </c>
      <c r="K186" s="213" t="s">
        <v>178</v>
      </c>
      <c r="L186" s="43"/>
      <c r="M186" s="225" t="s">
        <v>20</v>
      </c>
      <c r="N186" s="226" t="s">
        <v>46</v>
      </c>
      <c r="O186" s="83"/>
      <c r="P186" s="227">
        <f>O186*H186</f>
        <v>0</v>
      </c>
      <c r="Q186" s="227">
        <v>0.00147</v>
      </c>
      <c r="R186" s="227">
        <f>Q186*H186</f>
        <v>0.0015435</v>
      </c>
      <c r="S186" s="227">
        <v>0.039</v>
      </c>
      <c r="T186" s="228">
        <f>S186*H186</f>
        <v>0.04095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3" t="s">
        <v>179</v>
      </c>
      <c r="AT186" s="223" t="s">
        <v>129</v>
      </c>
      <c r="AU186" s="223" t="s">
        <v>85</v>
      </c>
      <c r="AY186" s="16" t="s">
        <v>126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6" t="s">
        <v>83</v>
      </c>
      <c r="BK186" s="224">
        <f>ROUND(I186*H186,2)</f>
        <v>0</v>
      </c>
      <c r="BL186" s="16" t="s">
        <v>179</v>
      </c>
      <c r="BM186" s="223" t="s">
        <v>1724</v>
      </c>
    </row>
    <row r="187" s="2" customFormat="1">
      <c r="A187" s="37"/>
      <c r="B187" s="38"/>
      <c r="C187" s="39"/>
      <c r="D187" s="229" t="s">
        <v>181</v>
      </c>
      <c r="E187" s="39"/>
      <c r="F187" s="230" t="s">
        <v>1725</v>
      </c>
      <c r="G187" s="39"/>
      <c r="H187" s="39"/>
      <c r="I187" s="231"/>
      <c r="J187" s="39"/>
      <c r="K187" s="39"/>
      <c r="L187" s="43"/>
      <c r="M187" s="232"/>
      <c r="N187" s="233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181</v>
      </c>
      <c r="AU187" s="16" t="s">
        <v>85</v>
      </c>
    </row>
    <row r="188" s="2" customFormat="1" ht="16.5" customHeight="1">
      <c r="A188" s="37"/>
      <c r="B188" s="38"/>
      <c r="C188" s="211" t="s">
        <v>351</v>
      </c>
      <c r="D188" s="211" t="s">
        <v>129</v>
      </c>
      <c r="E188" s="212" t="s">
        <v>496</v>
      </c>
      <c r="F188" s="213" t="s">
        <v>497</v>
      </c>
      <c r="G188" s="214" t="s">
        <v>132</v>
      </c>
      <c r="H188" s="215">
        <v>1</v>
      </c>
      <c r="I188" s="216"/>
      <c r="J188" s="217">
        <f>ROUND(I188*H188,2)</f>
        <v>0</v>
      </c>
      <c r="K188" s="213" t="s">
        <v>20</v>
      </c>
      <c r="L188" s="43"/>
      <c r="M188" s="225" t="s">
        <v>20</v>
      </c>
      <c r="N188" s="226" t="s">
        <v>46</v>
      </c>
      <c r="O188" s="83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3" t="s">
        <v>179</v>
      </c>
      <c r="AT188" s="223" t="s">
        <v>129</v>
      </c>
      <c r="AU188" s="223" t="s">
        <v>85</v>
      </c>
      <c r="AY188" s="16" t="s">
        <v>126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6" t="s">
        <v>83</v>
      </c>
      <c r="BK188" s="224">
        <f>ROUND(I188*H188,2)</f>
        <v>0</v>
      </c>
      <c r="BL188" s="16" t="s">
        <v>179</v>
      </c>
      <c r="BM188" s="223" t="s">
        <v>498</v>
      </c>
    </row>
    <row r="189" s="12" customFormat="1" ht="22.8" customHeight="1">
      <c r="A189" s="12"/>
      <c r="B189" s="195"/>
      <c r="C189" s="196"/>
      <c r="D189" s="197" t="s">
        <v>74</v>
      </c>
      <c r="E189" s="209" t="s">
        <v>499</v>
      </c>
      <c r="F189" s="209" t="s">
        <v>500</v>
      </c>
      <c r="G189" s="196"/>
      <c r="H189" s="196"/>
      <c r="I189" s="199"/>
      <c r="J189" s="210">
        <f>BK189</f>
        <v>0</v>
      </c>
      <c r="K189" s="196"/>
      <c r="L189" s="201"/>
      <c r="M189" s="202"/>
      <c r="N189" s="203"/>
      <c r="O189" s="203"/>
      <c r="P189" s="204">
        <f>SUM(P190:P197)</f>
        <v>0</v>
      </c>
      <c r="Q189" s="203"/>
      <c r="R189" s="204">
        <f>SUM(R190:R197)</f>
        <v>0</v>
      </c>
      <c r="S189" s="203"/>
      <c r="T189" s="205">
        <f>SUM(T190:T197)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6" t="s">
        <v>83</v>
      </c>
      <c r="AT189" s="207" t="s">
        <v>74</v>
      </c>
      <c r="AU189" s="207" t="s">
        <v>83</v>
      </c>
      <c r="AY189" s="206" t="s">
        <v>126</v>
      </c>
      <c r="BK189" s="208">
        <f>SUM(BK190:BK197)</f>
        <v>0</v>
      </c>
    </row>
    <row r="190" s="2" customFormat="1" ht="37.8" customHeight="1">
      <c r="A190" s="37"/>
      <c r="B190" s="38"/>
      <c r="C190" s="211" t="s">
        <v>353</v>
      </c>
      <c r="D190" s="211" t="s">
        <v>129</v>
      </c>
      <c r="E190" s="212" t="s">
        <v>502</v>
      </c>
      <c r="F190" s="213" t="s">
        <v>503</v>
      </c>
      <c r="G190" s="214" t="s">
        <v>226</v>
      </c>
      <c r="H190" s="215">
        <v>9.4939999999999998</v>
      </c>
      <c r="I190" s="216"/>
      <c r="J190" s="217">
        <f>ROUND(I190*H190,2)</f>
        <v>0</v>
      </c>
      <c r="K190" s="213" t="s">
        <v>178</v>
      </c>
      <c r="L190" s="43"/>
      <c r="M190" s="225" t="s">
        <v>20</v>
      </c>
      <c r="N190" s="226" t="s">
        <v>46</v>
      </c>
      <c r="O190" s="83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3" t="s">
        <v>179</v>
      </c>
      <c r="AT190" s="223" t="s">
        <v>129</v>
      </c>
      <c r="AU190" s="223" t="s">
        <v>85</v>
      </c>
      <c r="AY190" s="16" t="s">
        <v>126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6" t="s">
        <v>83</v>
      </c>
      <c r="BK190" s="224">
        <f>ROUND(I190*H190,2)</f>
        <v>0</v>
      </c>
      <c r="BL190" s="16" t="s">
        <v>179</v>
      </c>
      <c r="BM190" s="223" t="s">
        <v>504</v>
      </c>
    </row>
    <row r="191" s="2" customFormat="1">
      <c r="A191" s="37"/>
      <c r="B191" s="38"/>
      <c r="C191" s="39"/>
      <c r="D191" s="229" t="s">
        <v>181</v>
      </c>
      <c r="E191" s="39"/>
      <c r="F191" s="230" t="s">
        <v>505</v>
      </c>
      <c r="G191" s="39"/>
      <c r="H191" s="39"/>
      <c r="I191" s="231"/>
      <c r="J191" s="39"/>
      <c r="K191" s="39"/>
      <c r="L191" s="43"/>
      <c r="M191" s="232"/>
      <c r="N191" s="233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181</v>
      </c>
      <c r="AU191" s="16" t="s">
        <v>85</v>
      </c>
    </row>
    <row r="192" s="2" customFormat="1" ht="33" customHeight="1">
      <c r="A192" s="37"/>
      <c r="B192" s="38"/>
      <c r="C192" s="211" t="s">
        <v>359</v>
      </c>
      <c r="D192" s="211" t="s">
        <v>129</v>
      </c>
      <c r="E192" s="212" t="s">
        <v>507</v>
      </c>
      <c r="F192" s="213" t="s">
        <v>508</v>
      </c>
      <c r="G192" s="214" t="s">
        <v>226</v>
      </c>
      <c r="H192" s="215">
        <v>9.4939999999999998</v>
      </c>
      <c r="I192" s="216"/>
      <c r="J192" s="217">
        <f>ROUND(I192*H192,2)</f>
        <v>0</v>
      </c>
      <c r="K192" s="213" t="s">
        <v>178</v>
      </c>
      <c r="L192" s="43"/>
      <c r="M192" s="225" t="s">
        <v>20</v>
      </c>
      <c r="N192" s="226" t="s">
        <v>46</v>
      </c>
      <c r="O192" s="83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3" t="s">
        <v>179</v>
      </c>
      <c r="AT192" s="223" t="s">
        <v>129</v>
      </c>
      <c r="AU192" s="223" t="s">
        <v>85</v>
      </c>
      <c r="AY192" s="16" t="s">
        <v>126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6" t="s">
        <v>83</v>
      </c>
      <c r="BK192" s="224">
        <f>ROUND(I192*H192,2)</f>
        <v>0</v>
      </c>
      <c r="BL192" s="16" t="s">
        <v>179</v>
      </c>
      <c r="BM192" s="223" t="s">
        <v>509</v>
      </c>
    </row>
    <row r="193" s="2" customFormat="1">
      <c r="A193" s="37"/>
      <c r="B193" s="38"/>
      <c r="C193" s="39"/>
      <c r="D193" s="229" t="s">
        <v>181</v>
      </c>
      <c r="E193" s="39"/>
      <c r="F193" s="230" t="s">
        <v>510</v>
      </c>
      <c r="G193" s="39"/>
      <c r="H193" s="39"/>
      <c r="I193" s="231"/>
      <c r="J193" s="39"/>
      <c r="K193" s="39"/>
      <c r="L193" s="43"/>
      <c r="M193" s="232"/>
      <c r="N193" s="233"/>
      <c r="O193" s="83"/>
      <c r="P193" s="83"/>
      <c r="Q193" s="83"/>
      <c r="R193" s="83"/>
      <c r="S193" s="83"/>
      <c r="T193" s="84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181</v>
      </c>
      <c r="AU193" s="16" t="s">
        <v>85</v>
      </c>
    </row>
    <row r="194" s="2" customFormat="1" ht="44.25" customHeight="1">
      <c r="A194" s="37"/>
      <c r="B194" s="38"/>
      <c r="C194" s="211" t="s">
        <v>365</v>
      </c>
      <c r="D194" s="211" t="s">
        <v>129</v>
      </c>
      <c r="E194" s="212" t="s">
        <v>512</v>
      </c>
      <c r="F194" s="213" t="s">
        <v>513</v>
      </c>
      <c r="G194" s="214" t="s">
        <v>226</v>
      </c>
      <c r="H194" s="215">
        <v>18.988</v>
      </c>
      <c r="I194" s="216"/>
      <c r="J194" s="217">
        <f>ROUND(I194*H194,2)</f>
        <v>0</v>
      </c>
      <c r="K194" s="213" t="s">
        <v>178</v>
      </c>
      <c r="L194" s="43"/>
      <c r="M194" s="225" t="s">
        <v>20</v>
      </c>
      <c r="N194" s="226" t="s">
        <v>46</v>
      </c>
      <c r="O194" s="83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3" t="s">
        <v>179</v>
      </c>
      <c r="AT194" s="223" t="s">
        <v>129</v>
      </c>
      <c r="AU194" s="223" t="s">
        <v>85</v>
      </c>
      <c r="AY194" s="16" t="s">
        <v>126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6" t="s">
        <v>83</v>
      </c>
      <c r="BK194" s="224">
        <f>ROUND(I194*H194,2)</f>
        <v>0</v>
      </c>
      <c r="BL194" s="16" t="s">
        <v>179</v>
      </c>
      <c r="BM194" s="223" t="s">
        <v>514</v>
      </c>
    </row>
    <row r="195" s="2" customFormat="1">
      <c r="A195" s="37"/>
      <c r="B195" s="38"/>
      <c r="C195" s="39"/>
      <c r="D195" s="229" t="s">
        <v>181</v>
      </c>
      <c r="E195" s="39"/>
      <c r="F195" s="230" t="s">
        <v>515</v>
      </c>
      <c r="G195" s="39"/>
      <c r="H195" s="39"/>
      <c r="I195" s="231"/>
      <c r="J195" s="39"/>
      <c r="K195" s="39"/>
      <c r="L195" s="43"/>
      <c r="M195" s="232"/>
      <c r="N195" s="233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181</v>
      </c>
      <c r="AU195" s="16" t="s">
        <v>85</v>
      </c>
    </row>
    <row r="196" s="2" customFormat="1" ht="44.25" customHeight="1">
      <c r="A196" s="37"/>
      <c r="B196" s="38"/>
      <c r="C196" s="211" t="s">
        <v>370</v>
      </c>
      <c r="D196" s="211" t="s">
        <v>129</v>
      </c>
      <c r="E196" s="212" t="s">
        <v>517</v>
      </c>
      <c r="F196" s="213" t="s">
        <v>518</v>
      </c>
      <c r="G196" s="214" t="s">
        <v>226</v>
      </c>
      <c r="H196" s="215">
        <v>9.4939999999999998</v>
      </c>
      <c r="I196" s="216"/>
      <c r="J196" s="217">
        <f>ROUND(I196*H196,2)</f>
        <v>0</v>
      </c>
      <c r="K196" s="213" t="s">
        <v>178</v>
      </c>
      <c r="L196" s="43"/>
      <c r="M196" s="225" t="s">
        <v>20</v>
      </c>
      <c r="N196" s="226" t="s">
        <v>46</v>
      </c>
      <c r="O196" s="83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3" t="s">
        <v>179</v>
      </c>
      <c r="AT196" s="223" t="s">
        <v>129</v>
      </c>
      <c r="AU196" s="223" t="s">
        <v>85</v>
      </c>
      <c r="AY196" s="16" t="s">
        <v>126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6" t="s">
        <v>83</v>
      </c>
      <c r="BK196" s="224">
        <f>ROUND(I196*H196,2)</f>
        <v>0</v>
      </c>
      <c r="BL196" s="16" t="s">
        <v>179</v>
      </c>
      <c r="BM196" s="223" t="s">
        <v>519</v>
      </c>
    </row>
    <row r="197" s="2" customFormat="1">
      <c r="A197" s="37"/>
      <c r="B197" s="38"/>
      <c r="C197" s="39"/>
      <c r="D197" s="229" t="s">
        <v>181</v>
      </c>
      <c r="E197" s="39"/>
      <c r="F197" s="230" t="s">
        <v>520</v>
      </c>
      <c r="G197" s="39"/>
      <c r="H197" s="39"/>
      <c r="I197" s="231"/>
      <c r="J197" s="39"/>
      <c r="K197" s="39"/>
      <c r="L197" s="43"/>
      <c r="M197" s="232"/>
      <c r="N197" s="233"/>
      <c r="O197" s="83"/>
      <c r="P197" s="83"/>
      <c r="Q197" s="83"/>
      <c r="R197" s="83"/>
      <c r="S197" s="83"/>
      <c r="T197" s="84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181</v>
      </c>
      <c r="AU197" s="16" t="s">
        <v>85</v>
      </c>
    </row>
    <row r="198" s="12" customFormat="1" ht="22.8" customHeight="1">
      <c r="A198" s="12"/>
      <c r="B198" s="195"/>
      <c r="C198" s="196"/>
      <c r="D198" s="197" t="s">
        <v>74</v>
      </c>
      <c r="E198" s="209" t="s">
        <v>521</v>
      </c>
      <c r="F198" s="209" t="s">
        <v>522</v>
      </c>
      <c r="G198" s="196"/>
      <c r="H198" s="196"/>
      <c r="I198" s="199"/>
      <c r="J198" s="210">
        <f>BK198</f>
        <v>0</v>
      </c>
      <c r="K198" s="196"/>
      <c r="L198" s="201"/>
      <c r="M198" s="202"/>
      <c r="N198" s="203"/>
      <c r="O198" s="203"/>
      <c r="P198" s="204">
        <f>SUM(P199:P200)</f>
        <v>0</v>
      </c>
      <c r="Q198" s="203"/>
      <c r="R198" s="204">
        <f>SUM(R199:R200)</f>
        <v>0</v>
      </c>
      <c r="S198" s="203"/>
      <c r="T198" s="205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6" t="s">
        <v>83</v>
      </c>
      <c r="AT198" s="207" t="s">
        <v>74</v>
      </c>
      <c r="AU198" s="207" t="s">
        <v>83</v>
      </c>
      <c r="AY198" s="206" t="s">
        <v>126</v>
      </c>
      <c r="BK198" s="208">
        <f>SUM(BK199:BK200)</f>
        <v>0</v>
      </c>
    </row>
    <row r="199" s="2" customFormat="1" ht="55.5" customHeight="1">
      <c r="A199" s="37"/>
      <c r="B199" s="38"/>
      <c r="C199" s="211" t="s">
        <v>374</v>
      </c>
      <c r="D199" s="211" t="s">
        <v>129</v>
      </c>
      <c r="E199" s="212" t="s">
        <v>524</v>
      </c>
      <c r="F199" s="213" t="s">
        <v>525</v>
      </c>
      <c r="G199" s="214" t="s">
        <v>226</v>
      </c>
      <c r="H199" s="215">
        <v>1.5609999999999999</v>
      </c>
      <c r="I199" s="216"/>
      <c r="J199" s="217">
        <f>ROUND(I199*H199,2)</f>
        <v>0</v>
      </c>
      <c r="K199" s="213" t="s">
        <v>178</v>
      </c>
      <c r="L199" s="43"/>
      <c r="M199" s="225" t="s">
        <v>20</v>
      </c>
      <c r="N199" s="226" t="s">
        <v>46</v>
      </c>
      <c r="O199" s="83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3" t="s">
        <v>179</v>
      </c>
      <c r="AT199" s="223" t="s">
        <v>129</v>
      </c>
      <c r="AU199" s="223" t="s">
        <v>85</v>
      </c>
      <c r="AY199" s="16" t="s">
        <v>126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6" t="s">
        <v>83</v>
      </c>
      <c r="BK199" s="224">
        <f>ROUND(I199*H199,2)</f>
        <v>0</v>
      </c>
      <c r="BL199" s="16" t="s">
        <v>179</v>
      </c>
      <c r="BM199" s="223" t="s">
        <v>526</v>
      </c>
    </row>
    <row r="200" s="2" customFormat="1">
      <c r="A200" s="37"/>
      <c r="B200" s="38"/>
      <c r="C200" s="39"/>
      <c r="D200" s="229" t="s">
        <v>181</v>
      </c>
      <c r="E200" s="39"/>
      <c r="F200" s="230" t="s">
        <v>527</v>
      </c>
      <c r="G200" s="39"/>
      <c r="H200" s="39"/>
      <c r="I200" s="231"/>
      <c r="J200" s="39"/>
      <c r="K200" s="39"/>
      <c r="L200" s="43"/>
      <c r="M200" s="232"/>
      <c r="N200" s="233"/>
      <c r="O200" s="83"/>
      <c r="P200" s="83"/>
      <c r="Q200" s="83"/>
      <c r="R200" s="83"/>
      <c r="S200" s="83"/>
      <c r="T200" s="84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181</v>
      </c>
      <c r="AU200" s="16" t="s">
        <v>85</v>
      </c>
    </row>
    <row r="201" s="12" customFormat="1" ht="25.92" customHeight="1">
      <c r="A201" s="12"/>
      <c r="B201" s="195"/>
      <c r="C201" s="196"/>
      <c r="D201" s="197" t="s">
        <v>74</v>
      </c>
      <c r="E201" s="198" t="s">
        <v>124</v>
      </c>
      <c r="F201" s="198" t="s">
        <v>125</v>
      </c>
      <c r="G201" s="196"/>
      <c r="H201" s="196"/>
      <c r="I201" s="199"/>
      <c r="J201" s="200">
        <f>BK201</f>
        <v>0</v>
      </c>
      <c r="K201" s="196"/>
      <c r="L201" s="201"/>
      <c r="M201" s="202"/>
      <c r="N201" s="203"/>
      <c r="O201" s="203"/>
      <c r="P201" s="204">
        <f>P202+P237+P281+P340+P353+P371+P382+P394+P438+P444+P466+P484+P490+P518+P524+P568+P575</f>
        <v>0</v>
      </c>
      <c r="Q201" s="203"/>
      <c r="R201" s="204">
        <f>R202+R237+R281+R340+R353+R371+R382+R394+R438+R444+R466+R484+R490+R518+R524+R568+R575</f>
        <v>4.2143230300000001</v>
      </c>
      <c r="S201" s="203"/>
      <c r="T201" s="205">
        <f>T202+T237+T281+T340+T353+T371+T382+T394+T438+T444+T466+T484+T490+T518+T524+T568+T575</f>
        <v>5.9897632100000004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6" t="s">
        <v>85</v>
      </c>
      <c r="AT201" s="207" t="s">
        <v>74</v>
      </c>
      <c r="AU201" s="207" t="s">
        <v>75</v>
      </c>
      <c r="AY201" s="206" t="s">
        <v>126</v>
      </c>
      <c r="BK201" s="208">
        <f>BK202+BK237+BK281+BK340+BK353+BK371+BK382+BK394+BK438+BK444+BK466+BK484+BK490+BK518+BK524+BK568+BK575</f>
        <v>0</v>
      </c>
    </row>
    <row r="202" s="12" customFormat="1" ht="22.8" customHeight="1">
      <c r="A202" s="12"/>
      <c r="B202" s="195"/>
      <c r="C202" s="196"/>
      <c r="D202" s="197" t="s">
        <v>74</v>
      </c>
      <c r="E202" s="209" t="s">
        <v>540</v>
      </c>
      <c r="F202" s="209" t="s">
        <v>541</v>
      </c>
      <c r="G202" s="196"/>
      <c r="H202" s="196"/>
      <c r="I202" s="199"/>
      <c r="J202" s="210">
        <f>BK202</f>
        <v>0</v>
      </c>
      <c r="K202" s="196"/>
      <c r="L202" s="201"/>
      <c r="M202" s="202"/>
      <c r="N202" s="203"/>
      <c r="O202" s="203"/>
      <c r="P202" s="204">
        <f>SUM(P203:P236)</f>
        <v>0</v>
      </c>
      <c r="Q202" s="203"/>
      <c r="R202" s="204">
        <f>SUM(R203:R236)</f>
        <v>0.021000000000000001</v>
      </c>
      <c r="S202" s="203"/>
      <c r="T202" s="205">
        <f>SUM(T203:T236)</f>
        <v>0.16205700000000001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6" t="s">
        <v>85</v>
      </c>
      <c r="AT202" s="207" t="s">
        <v>74</v>
      </c>
      <c r="AU202" s="207" t="s">
        <v>83</v>
      </c>
      <c r="AY202" s="206" t="s">
        <v>126</v>
      </c>
      <c r="BK202" s="208">
        <f>SUM(BK203:BK236)</f>
        <v>0</v>
      </c>
    </row>
    <row r="203" s="2" customFormat="1" ht="24.15" customHeight="1">
      <c r="A203" s="37"/>
      <c r="B203" s="38"/>
      <c r="C203" s="211" t="s">
        <v>380</v>
      </c>
      <c r="D203" s="211" t="s">
        <v>129</v>
      </c>
      <c r="E203" s="212" t="s">
        <v>548</v>
      </c>
      <c r="F203" s="213" t="s">
        <v>549</v>
      </c>
      <c r="G203" s="214" t="s">
        <v>190</v>
      </c>
      <c r="H203" s="215">
        <v>2.25</v>
      </c>
      <c r="I203" s="216"/>
      <c r="J203" s="217">
        <f>ROUND(I203*H203,2)</f>
        <v>0</v>
      </c>
      <c r="K203" s="213" t="s">
        <v>178</v>
      </c>
      <c r="L203" s="43"/>
      <c r="M203" s="225" t="s">
        <v>20</v>
      </c>
      <c r="N203" s="226" t="s">
        <v>46</v>
      </c>
      <c r="O203" s="83"/>
      <c r="P203" s="227">
        <f>O203*H203</f>
        <v>0</v>
      </c>
      <c r="Q203" s="227">
        <v>0</v>
      </c>
      <c r="R203" s="227">
        <f>Q203*H203</f>
        <v>0</v>
      </c>
      <c r="S203" s="227">
        <v>0.014919999999999999</v>
      </c>
      <c r="T203" s="228">
        <f>S203*H203</f>
        <v>0.033569999999999996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3" t="s">
        <v>133</v>
      </c>
      <c r="AT203" s="223" t="s">
        <v>129</v>
      </c>
      <c r="AU203" s="223" t="s">
        <v>85</v>
      </c>
      <c r="AY203" s="16" t="s">
        <v>126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6" t="s">
        <v>83</v>
      </c>
      <c r="BK203" s="224">
        <f>ROUND(I203*H203,2)</f>
        <v>0</v>
      </c>
      <c r="BL203" s="16" t="s">
        <v>133</v>
      </c>
      <c r="BM203" s="223" t="s">
        <v>550</v>
      </c>
    </row>
    <row r="204" s="2" customFormat="1">
      <c r="A204" s="37"/>
      <c r="B204" s="38"/>
      <c r="C204" s="39"/>
      <c r="D204" s="229" t="s">
        <v>181</v>
      </c>
      <c r="E204" s="39"/>
      <c r="F204" s="230" t="s">
        <v>551</v>
      </c>
      <c r="G204" s="39"/>
      <c r="H204" s="39"/>
      <c r="I204" s="231"/>
      <c r="J204" s="39"/>
      <c r="K204" s="39"/>
      <c r="L204" s="43"/>
      <c r="M204" s="232"/>
      <c r="N204" s="233"/>
      <c r="O204" s="83"/>
      <c r="P204" s="83"/>
      <c r="Q204" s="83"/>
      <c r="R204" s="83"/>
      <c r="S204" s="83"/>
      <c r="T204" s="84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181</v>
      </c>
      <c r="AU204" s="16" t="s">
        <v>85</v>
      </c>
    </row>
    <row r="205" s="2" customFormat="1" ht="24.15" customHeight="1">
      <c r="A205" s="37"/>
      <c r="B205" s="38"/>
      <c r="C205" s="211" t="s">
        <v>385</v>
      </c>
      <c r="D205" s="211" t="s">
        <v>129</v>
      </c>
      <c r="E205" s="212" t="s">
        <v>553</v>
      </c>
      <c r="F205" s="213" t="s">
        <v>554</v>
      </c>
      <c r="G205" s="214" t="s">
        <v>190</v>
      </c>
      <c r="H205" s="215">
        <v>1.2</v>
      </c>
      <c r="I205" s="216"/>
      <c r="J205" s="217">
        <f>ROUND(I205*H205,2)</f>
        <v>0</v>
      </c>
      <c r="K205" s="213" t="s">
        <v>178</v>
      </c>
      <c r="L205" s="43"/>
      <c r="M205" s="225" t="s">
        <v>20</v>
      </c>
      <c r="N205" s="226" t="s">
        <v>46</v>
      </c>
      <c r="O205" s="83"/>
      <c r="P205" s="227">
        <f>O205*H205</f>
        <v>0</v>
      </c>
      <c r="Q205" s="227">
        <v>0</v>
      </c>
      <c r="R205" s="227">
        <f>Q205*H205</f>
        <v>0</v>
      </c>
      <c r="S205" s="227">
        <v>0.03065</v>
      </c>
      <c r="T205" s="228">
        <f>S205*H205</f>
        <v>0.03678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3" t="s">
        <v>133</v>
      </c>
      <c r="AT205" s="223" t="s">
        <v>129</v>
      </c>
      <c r="AU205" s="223" t="s">
        <v>85</v>
      </c>
      <c r="AY205" s="16" t="s">
        <v>126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6" t="s">
        <v>83</v>
      </c>
      <c r="BK205" s="224">
        <f>ROUND(I205*H205,2)</f>
        <v>0</v>
      </c>
      <c r="BL205" s="16" t="s">
        <v>133</v>
      </c>
      <c r="BM205" s="223" t="s">
        <v>555</v>
      </c>
    </row>
    <row r="206" s="2" customFormat="1">
      <c r="A206" s="37"/>
      <c r="B206" s="38"/>
      <c r="C206" s="39"/>
      <c r="D206" s="229" t="s">
        <v>181</v>
      </c>
      <c r="E206" s="39"/>
      <c r="F206" s="230" t="s">
        <v>556</v>
      </c>
      <c r="G206" s="39"/>
      <c r="H206" s="39"/>
      <c r="I206" s="231"/>
      <c r="J206" s="39"/>
      <c r="K206" s="39"/>
      <c r="L206" s="43"/>
      <c r="M206" s="232"/>
      <c r="N206" s="233"/>
      <c r="O206" s="83"/>
      <c r="P206" s="83"/>
      <c r="Q206" s="83"/>
      <c r="R206" s="83"/>
      <c r="S206" s="83"/>
      <c r="T206" s="84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181</v>
      </c>
      <c r="AU206" s="16" t="s">
        <v>85</v>
      </c>
    </row>
    <row r="207" s="2" customFormat="1" ht="24.15" customHeight="1">
      <c r="A207" s="37"/>
      <c r="B207" s="38"/>
      <c r="C207" s="211" t="s">
        <v>390</v>
      </c>
      <c r="D207" s="211" t="s">
        <v>129</v>
      </c>
      <c r="E207" s="212" t="s">
        <v>1726</v>
      </c>
      <c r="F207" s="213" t="s">
        <v>1727</v>
      </c>
      <c r="G207" s="214" t="s">
        <v>190</v>
      </c>
      <c r="H207" s="215">
        <v>2.8999999999999999</v>
      </c>
      <c r="I207" s="216"/>
      <c r="J207" s="217">
        <f>ROUND(I207*H207,2)</f>
        <v>0</v>
      </c>
      <c r="K207" s="213" t="s">
        <v>178</v>
      </c>
      <c r="L207" s="43"/>
      <c r="M207" s="225" t="s">
        <v>20</v>
      </c>
      <c r="N207" s="226" t="s">
        <v>46</v>
      </c>
      <c r="O207" s="83"/>
      <c r="P207" s="227">
        <f>O207*H207</f>
        <v>0</v>
      </c>
      <c r="Q207" s="227">
        <v>0</v>
      </c>
      <c r="R207" s="227">
        <f>Q207*H207</f>
        <v>0</v>
      </c>
      <c r="S207" s="227">
        <v>0.0066899999999999998</v>
      </c>
      <c r="T207" s="228">
        <f>S207*H207</f>
        <v>0.019400999999999998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3" t="s">
        <v>133</v>
      </c>
      <c r="AT207" s="223" t="s">
        <v>129</v>
      </c>
      <c r="AU207" s="223" t="s">
        <v>85</v>
      </c>
      <c r="AY207" s="16" t="s">
        <v>126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6" t="s">
        <v>83</v>
      </c>
      <c r="BK207" s="224">
        <f>ROUND(I207*H207,2)</f>
        <v>0</v>
      </c>
      <c r="BL207" s="16" t="s">
        <v>133</v>
      </c>
      <c r="BM207" s="223" t="s">
        <v>1728</v>
      </c>
    </row>
    <row r="208" s="2" customFormat="1">
      <c r="A208" s="37"/>
      <c r="B208" s="38"/>
      <c r="C208" s="39"/>
      <c r="D208" s="229" t="s">
        <v>181</v>
      </c>
      <c r="E208" s="39"/>
      <c r="F208" s="230" t="s">
        <v>1729</v>
      </c>
      <c r="G208" s="39"/>
      <c r="H208" s="39"/>
      <c r="I208" s="231"/>
      <c r="J208" s="39"/>
      <c r="K208" s="39"/>
      <c r="L208" s="43"/>
      <c r="M208" s="232"/>
      <c r="N208" s="233"/>
      <c r="O208" s="83"/>
      <c r="P208" s="83"/>
      <c r="Q208" s="83"/>
      <c r="R208" s="83"/>
      <c r="S208" s="83"/>
      <c r="T208" s="84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181</v>
      </c>
      <c r="AU208" s="16" t="s">
        <v>85</v>
      </c>
    </row>
    <row r="209" s="2" customFormat="1" ht="33" customHeight="1">
      <c r="A209" s="37"/>
      <c r="B209" s="38"/>
      <c r="C209" s="211" t="s">
        <v>395</v>
      </c>
      <c r="D209" s="211" t="s">
        <v>129</v>
      </c>
      <c r="E209" s="212" t="s">
        <v>1730</v>
      </c>
      <c r="F209" s="213" t="s">
        <v>1731</v>
      </c>
      <c r="G209" s="214" t="s">
        <v>190</v>
      </c>
      <c r="H209" s="215">
        <v>2.8999999999999999</v>
      </c>
      <c r="I209" s="216"/>
      <c r="J209" s="217">
        <f>ROUND(I209*H209,2)</f>
        <v>0</v>
      </c>
      <c r="K209" s="213" t="s">
        <v>178</v>
      </c>
      <c r="L209" s="43"/>
      <c r="M209" s="225" t="s">
        <v>20</v>
      </c>
      <c r="N209" s="226" t="s">
        <v>46</v>
      </c>
      <c r="O209" s="83"/>
      <c r="P209" s="227">
        <f>O209*H209</f>
        <v>0</v>
      </c>
      <c r="Q209" s="227">
        <v>0</v>
      </c>
      <c r="R209" s="227">
        <f>Q209*H209</f>
        <v>0</v>
      </c>
      <c r="S209" s="227">
        <v>0.016199999999999999</v>
      </c>
      <c r="T209" s="228">
        <f>S209*H209</f>
        <v>0.046979999999999994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3" t="s">
        <v>133</v>
      </c>
      <c r="AT209" s="223" t="s">
        <v>129</v>
      </c>
      <c r="AU209" s="223" t="s">
        <v>85</v>
      </c>
      <c r="AY209" s="16" t="s">
        <v>126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6" t="s">
        <v>83</v>
      </c>
      <c r="BK209" s="224">
        <f>ROUND(I209*H209,2)</f>
        <v>0</v>
      </c>
      <c r="BL209" s="16" t="s">
        <v>133</v>
      </c>
      <c r="BM209" s="223" t="s">
        <v>1732</v>
      </c>
    </row>
    <row r="210" s="2" customFormat="1">
      <c r="A210" s="37"/>
      <c r="B210" s="38"/>
      <c r="C210" s="39"/>
      <c r="D210" s="229" t="s">
        <v>181</v>
      </c>
      <c r="E210" s="39"/>
      <c r="F210" s="230" t="s">
        <v>1733</v>
      </c>
      <c r="G210" s="39"/>
      <c r="H210" s="39"/>
      <c r="I210" s="231"/>
      <c r="J210" s="39"/>
      <c r="K210" s="39"/>
      <c r="L210" s="43"/>
      <c r="M210" s="232"/>
      <c r="N210" s="233"/>
      <c r="O210" s="83"/>
      <c r="P210" s="83"/>
      <c r="Q210" s="83"/>
      <c r="R210" s="83"/>
      <c r="S210" s="83"/>
      <c r="T210" s="84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181</v>
      </c>
      <c r="AU210" s="16" t="s">
        <v>85</v>
      </c>
    </row>
    <row r="211" s="2" customFormat="1" ht="24.15" customHeight="1">
      <c r="A211" s="37"/>
      <c r="B211" s="38"/>
      <c r="C211" s="211" t="s">
        <v>400</v>
      </c>
      <c r="D211" s="211" t="s">
        <v>129</v>
      </c>
      <c r="E211" s="212" t="s">
        <v>558</v>
      </c>
      <c r="F211" s="213" t="s">
        <v>559</v>
      </c>
      <c r="G211" s="214" t="s">
        <v>190</v>
      </c>
      <c r="H211" s="215">
        <v>12.060000000000001</v>
      </c>
      <c r="I211" s="216"/>
      <c r="J211" s="217">
        <f>ROUND(I211*H211,2)</f>
        <v>0</v>
      </c>
      <c r="K211" s="213" t="s">
        <v>178</v>
      </c>
      <c r="L211" s="43"/>
      <c r="M211" s="225" t="s">
        <v>20</v>
      </c>
      <c r="N211" s="226" t="s">
        <v>46</v>
      </c>
      <c r="O211" s="83"/>
      <c r="P211" s="227">
        <f>O211*H211</f>
        <v>0</v>
      </c>
      <c r="Q211" s="227">
        <v>0</v>
      </c>
      <c r="R211" s="227">
        <f>Q211*H211</f>
        <v>0</v>
      </c>
      <c r="S211" s="227">
        <v>0.0020999999999999999</v>
      </c>
      <c r="T211" s="228">
        <f>S211*H211</f>
        <v>0.025325999999999998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3" t="s">
        <v>133</v>
      </c>
      <c r="AT211" s="223" t="s">
        <v>129</v>
      </c>
      <c r="AU211" s="223" t="s">
        <v>85</v>
      </c>
      <c r="AY211" s="16" t="s">
        <v>126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6" t="s">
        <v>83</v>
      </c>
      <c r="BK211" s="224">
        <f>ROUND(I211*H211,2)</f>
        <v>0</v>
      </c>
      <c r="BL211" s="16" t="s">
        <v>133</v>
      </c>
      <c r="BM211" s="223" t="s">
        <v>560</v>
      </c>
    </row>
    <row r="212" s="2" customFormat="1">
      <c r="A212" s="37"/>
      <c r="B212" s="38"/>
      <c r="C212" s="39"/>
      <c r="D212" s="229" t="s">
        <v>181</v>
      </c>
      <c r="E212" s="39"/>
      <c r="F212" s="230" t="s">
        <v>561</v>
      </c>
      <c r="G212" s="39"/>
      <c r="H212" s="39"/>
      <c r="I212" s="231"/>
      <c r="J212" s="39"/>
      <c r="K212" s="39"/>
      <c r="L212" s="43"/>
      <c r="M212" s="232"/>
      <c r="N212" s="233"/>
      <c r="O212" s="83"/>
      <c r="P212" s="83"/>
      <c r="Q212" s="83"/>
      <c r="R212" s="83"/>
      <c r="S212" s="83"/>
      <c r="T212" s="84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181</v>
      </c>
      <c r="AU212" s="16" t="s">
        <v>85</v>
      </c>
    </row>
    <row r="213" s="2" customFormat="1" ht="21.75" customHeight="1">
      <c r="A213" s="37"/>
      <c r="B213" s="38"/>
      <c r="C213" s="211" t="s">
        <v>405</v>
      </c>
      <c r="D213" s="211" t="s">
        <v>129</v>
      </c>
      <c r="E213" s="212" t="s">
        <v>588</v>
      </c>
      <c r="F213" s="213" t="s">
        <v>589</v>
      </c>
      <c r="G213" s="214" t="s">
        <v>190</v>
      </c>
      <c r="H213" s="215">
        <v>6.1500000000000004</v>
      </c>
      <c r="I213" s="216"/>
      <c r="J213" s="217">
        <f>ROUND(I213*H213,2)</f>
        <v>0</v>
      </c>
      <c r="K213" s="213" t="s">
        <v>178</v>
      </c>
      <c r="L213" s="43"/>
      <c r="M213" s="225" t="s">
        <v>20</v>
      </c>
      <c r="N213" s="226" t="s">
        <v>46</v>
      </c>
      <c r="O213" s="83"/>
      <c r="P213" s="227">
        <f>O213*H213</f>
        <v>0</v>
      </c>
      <c r="Q213" s="227">
        <v>0.00042999999999999999</v>
      </c>
      <c r="R213" s="227">
        <f>Q213*H213</f>
        <v>0.0026445000000000001</v>
      </c>
      <c r="S213" s="227">
        <v>0</v>
      </c>
      <c r="T213" s="228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3" t="s">
        <v>133</v>
      </c>
      <c r="AT213" s="223" t="s">
        <v>129</v>
      </c>
      <c r="AU213" s="223" t="s">
        <v>85</v>
      </c>
      <c r="AY213" s="16" t="s">
        <v>126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6" t="s">
        <v>83</v>
      </c>
      <c r="BK213" s="224">
        <f>ROUND(I213*H213,2)</f>
        <v>0</v>
      </c>
      <c r="BL213" s="16" t="s">
        <v>133</v>
      </c>
      <c r="BM213" s="223" t="s">
        <v>590</v>
      </c>
    </row>
    <row r="214" s="2" customFormat="1">
      <c r="A214" s="37"/>
      <c r="B214" s="38"/>
      <c r="C214" s="39"/>
      <c r="D214" s="229" t="s">
        <v>181</v>
      </c>
      <c r="E214" s="39"/>
      <c r="F214" s="230" t="s">
        <v>591</v>
      </c>
      <c r="G214" s="39"/>
      <c r="H214" s="39"/>
      <c r="I214" s="231"/>
      <c r="J214" s="39"/>
      <c r="K214" s="39"/>
      <c r="L214" s="43"/>
      <c r="M214" s="232"/>
      <c r="N214" s="233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181</v>
      </c>
      <c r="AU214" s="16" t="s">
        <v>85</v>
      </c>
    </row>
    <row r="215" s="2" customFormat="1" ht="21.75" customHeight="1">
      <c r="A215" s="37"/>
      <c r="B215" s="38"/>
      <c r="C215" s="211" t="s">
        <v>410</v>
      </c>
      <c r="D215" s="211" t="s">
        <v>129</v>
      </c>
      <c r="E215" s="212" t="s">
        <v>593</v>
      </c>
      <c r="F215" s="213" t="s">
        <v>594</v>
      </c>
      <c r="G215" s="214" t="s">
        <v>190</v>
      </c>
      <c r="H215" s="215">
        <v>2.4399999999999999</v>
      </c>
      <c r="I215" s="216"/>
      <c r="J215" s="217">
        <f>ROUND(I215*H215,2)</f>
        <v>0</v>
      </c>
      <c r="K215" s="213" t="s">
        <v>178</v>
      </c>
      <c r="L215" s="43"/>
      <c r="M215" s="225" t="s">
        <v>20</v>
      </c>
      <c r="N215" s="226" t="s">
        <v>46</v>
      </c>
      <c r="O215" s="83"/>
      <c r="P215" s="227">
        <f>O215*H215</f>
        <v>0</v>
      </c>
      <c r="Q215" s="227">
        <v>0.00050000000000000001</v>
      </c>
      <c r="R215" s="227">
        <f>Q215*H215</f>
        <v>0.00122</v>
      </c>
      <c r="S215" s="227">
        <v>0</v>
      </c>
      <c r="T215" s="228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3" t="s">
        <v>133</v>
      </c>
      <c r="AT215" s="223" t="s">
        <v>129</v>
      </c>
      <c r="AU215" s="223" t="s">
        <v>85</v>
      </c>
      <c r="AY215" s="16" t="s">
        <v>126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6" t="s">
        <v>83</v>
      </c>
      <c r="BK215" s="224">
        <f>ROUND(I215*H215,2)</f>
        <v>0</v>
      </c>
      <c r="BL215" s="16" t="s">
        <v>133</v>
      </c>
      <c r="BM215" s="223" t="s">
        <v>595</v>
      </c>
    </row>
    <row r="216" s="2" customFormat="1">
      <c r="A216" s="37"/>
      <c r="B216" s="38"/>
      <c r="C216" s="39"/>
      <c r="D216" s="229" t="s">
        <v>181</v>
      </c>
      <c r="E216" s="39"/>
      <c r="F216" s="230" t="s">
        <v>596</v>
      </c>
      <c r="G216" s="39"/>
      <c r="H216" s="39"/>
      <c r="I216" s="231"/>
      <c r="J216" s="39"/>
      <c r="K216" s="39"/>
      <c r="L216" s="43"/>
      <c r="M216" s="232"/>
      <c r="N216" s="233"/>
      <c r="O216" s="83"/>
      <c r="P216" s="83"/>
      <c r="Q216" s="83"/>
      <c r="R216" s="83"/>
      <c r="S216" s="83"/>
      <c r="T216" s="84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181</v>
      </c>
      <c r="AU216" s="16" t="s">
        <v>85</v>
      </c>
    </row>
    <row r="217" s="2" customFormat="1" ht="21.75" customHeight="1">
      <c r="A217" s="37"/>
      <c r="B217" s="38"/>
      <c r="C217" s="211" t="s">
        <v>415</v>
      </c>
      <c r="D217" s="211" t="s">
        <v>129</v>
      </c>
      <c r="E217" s="212" t="s">
        <v>598</v>
      </c>
      <c r="F217" s="213" t="s">
        <v>599</v>
      </c>
      <c r="G217" s="214" t="s">
        <v>190</v>
      </c>
      <c r="H217" s="215">
        <v>2.8500000000000001</v>
      </c>
      <c r="I217" s="216"/>
      <c r="J217" s="217">
        <f>ROUND(I217*H217,2)</f>
        <v>0</v>
      </c>
      <c r="K217" s="213" t="s">
        <v>178</v>
      </c>
      <c r="L217" s="43"/>
      <c r="M217" s="225" t="s">
        <v>20</v>
      </c>
      <c r="N217" s="226" t="s">
        <v>46</v>
      </c>
      <c r="O217" s="83"/>
      <c r="P217" s="227">
        <f>O217*H217</f>
        <v>0</v>
      </c>
      <c r="Q217" s="227">
        <v>0.00076000000000000004</v>
      </c>
      <c r="R217" s="227">
        <f>Q217*H217</f>
        <v>0.0021660000000000004</v>
      </c>
      <c r="S217" s="227">
        <v>0</v>
      </c>
      <c r="T217" s="228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3" t="s">
        <v>133</v>
      </c>
      <c r="AT217" s="223" t="s">
        <v>129</v>
      </c>
      <c r="AU217" s="223" t="s">
        <v>85</v>
      </c>
      <c r="AY217" s="16" t="s">
        <v>126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6" t="s">
        <v>83</v>
      </c>
      <c r="BK217" s="224">
        <f>ROUND(I217*H217,2)</f>
        <v>0</v>
      </c>
      <c r="BL217" s="16" t="s">
        <v>133</v>
      </c>
      <c r="BM217" s="223" t="s">
        <v>600</v>
      </c>
    </row>
    <row r="218" s="2" customFormat="1">
      <c r="A218" s="37"/>
      <c r="B218" s="38"/>
      <c r="C218" s="39"/>
      <c r="D218" s="229" t="s">
        <v>181</v>
      </c>
      <c r="E218" s="39"/>
      <c r="F218" s="230" t="s">
        <v>601</v>
      </c>
      <c r="G218" s="39"/>
      <c r="H218" s="39"/>
      <c r="I218" s="231"/>
      <c r="J218" s="39"/>
      <c r="K218" s="39"/>
      <c r="L218" s="43"/>
      <c r="M218" s="232"/>
      <c r="N218" s="233"/>
      <c r="O218" s="83"/>
      <c r="P218" s="83"/>
      <c r="Q218" s="83"/>
      <c r="R218" s="83"/>
      <c r="S218" s="83"/>
      <c r="T218" s="84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181</v>
      </c>
      <c r="AU218" s="16" t="s">
        <v>85</v>
      </c>
    </row>
    <row r="219" s="2" customFormat="1" ht="21.75" customHeight="1">
      <c r="A219" s="37"/>
      <c r="B219" s="38"/>
      <c r="C219" s="211" t="s">
        <v>420</v>
      </c>
      <c r="D219" s="211" t="s">
        <v>129</v>
      </c>
      <c r="E219" s="212" t="s">
        <v>603</v>
      </c>
      <c r="F219" s="213" t="s">
        <v>604</v>
      </c>
      <c r="G219" s="214" t="s">
        <v>190</v>
      </c>
      <c r="H219" s="215">
        <v>3.7999999999999998</v>
      </c>
      <c r="I219" s="216"/>
      <c r="J219" s="217">
        <f>ROUND(I219*H219,2)</f>
        <v>0</v>
      </c>
      <c r="K219" s="213" t="s">
        <v>178</v>
      </c>
      <c r="L219" s="43"/>
      <c r="M219" s="225" t="s">
        <v>20</v>
      </c>
      <c r="N219" s="226" t="s">
        <v>46</v>
      </c>
      <c r="O219" s="83"/>
      <c r="P219" s="227">
        <f>O219*H219</f>
        <v>0</v>
      </c>
      <c r="Q219" s="227">
        <v>0.0015299999999999999</v>
      </c>
      <c r="R219" s="227">
        <f>Q219*H219</f>
        <v>0.0058139999999999997</v>
      </c>
      <c r="S219" s="227">
        <v>0</v>
      </c>
      <c r="T219" s="228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3" t="s">
        <v>133</v>
      </c>
      <c r="AT219" s="223" t="s">
        <v>129</v>
      </c>
      <c r="AU219" s="223" t="s">
        <v>85</v>
      </c>
      <c r="AY219" s="16" t="s">
        <v>126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6" t="s">
        <v>83</v>
      </c>
      <c r="BK219" s="224">
        <f>ROUND(I219*H219,2)</f>
        <v>0</v>
      </c>
      <c r="BL219" s="16" t="s">
        <v>133</v>
      </c>
      <c r="BM219" s="223" t="s">
        <v>605</v>
      </c>
    </row>
    <row r="220" s="2" customFormat="1">
      <c r="A220" s="37"/>
      <c r="B220" s="38"/>
      <c r="C220" s="39"/>
      <c r="D220" s="229" t="s">
        <v>181</v>
      </c>
      <c r="E220" s="39"/>
      <c r="F220" s="230" t="s">
        <v>606</v>
      </c>
      <c r="G220" s="39"/>
      <c r="H220" s="39"/>
      <c r="I220" s="231"/>
      <c r="J220" s="39"/>
      <c r="K220" s="39"/>
      <c r="L220" s="43"/>
      <c r="M220" s="232"/>
      <c r="N220" s="233"/>
      <c r="O220" s="83"/>
      <c r="P220" s="83"/>
      <c r="Q220" s="83"/>
      <c r="R220" s="83"/>
      <c r="S220" s="83"/>
      <c r="T220" s="84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181</v>
      </c>
      <c r="AU220" s="16" t="s">
        <v>85</v>
      </c>
    </row>
    <row r="221" s="2" customFormat="1" ht="24.15" customHeight="1">
      <c r="A221" s="37"/>
      <c r="B221" s="38"/>
      <c r="C221" s="211" t="s">
        <v>425</v>
      </c>
      <c r="D221" s="211" t="s">
        <v>129</v>
      </c>
      <c r="E221" s="212" t="s">
        <v>616</v>
      </c>
      <c r="F221" s="213" t="s">
        <v>617</v>
      </c>
      <c r="G221" s="214" t="s">
        <v>190</v>
      </c>
      <c r="H221" s="215">
        <v>0.45000000000000001</v>
      </c>
      <c r="I221" s="216"/>
      <c r="J221" s="217">
        <f>ROUND(I221*H221,2)</f>
        <v>0</v>
      </c>
      <c r="K221" s="213" t="s">
        <v>178</v>
      </c>
      <c r="L221" s="43"/>
      <c r="M221" s="225" t="s">
        <v>20</v>
      </c>
      <c r="N221" s="226" t="s">
        <v>46</v>
      </c>
      <c r="O221" s="83"/>
      <c r="P221" s="227">
        <f>O221*H221</f>
        <v>0</v>
      </c>
      <c r="Q221" s="227">
        <v>0.0023900000000000002</v>
      </c>
      <c r="R221" s="227">
        <f>Q221*H221</f>
        <v>0.0010755000000000001</v>
      </c>
      <c r="S221" s="227">
        <v>0</v>
      </c>
      <c r="T221" s="228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23" t="s">
        <v>133</v>
      </c>
      <c r="AT221" s="223" t="s">
        <v>129</v>
      </c>
      <c r="AU221" s="223" t="s">
        <v>85</v>
      </c>
      <c r="AY221" s="16" t="s">
        <v>126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6" t="s">
        <v>83</v>
      </c>
      <c r="BK221" s="224">
        <f>ROUND(I221*H221,2)</f>
        <v>0</v>
      </c>
      <c r="BL221" s="16" t="s">
        <v>133</v>
      </c>
      <c r="BM221" s="223" t="s">
        <v>618</v>
      </c>
    </row>
    <row r="222" s="2" customFormat="1">
      <c r="A222" s="37"/>
      <c r="B222" s="38"/>
      <c r="C222" s="39"/>
      <c r="D222" s="229" t="s">
        <v>181</v>
      </c>
      <c r="E222" s="39"/>
      <c r="F222" s="230" t="s">
        <v>619</v>
      </c>
      <c r="G222" s="39"/>
      <c r="H222" s="39"/>
      <c r="I222" s="231"/>
      <c r="J222" s="39"/>
      <c r="K222" s="39"/>
      <c r="L222" s="43"/>
      <c r="M222" s="232"/>
      <c r="N222" s="233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181</v>
      </c>
      <c r="AU222" s="16" t="s">
        <v>85</v>
      </c>
    </row>
    <row r="223" s="2" customFormat="1" ht="24.15" customHeight="1">
      <c r="A223" s="37"/>
      <c r="B223" s="38"/>
      <c r="C223" s="211" t="s">
        <v>430</v>
      </c>
      <c r="D223" s="211" t="s">
        <v>129</v>
      </c>
      <c r="E223" s="212" t="s">
        <v>621</v>
      </c>
      <c r="F223" s="213" t="s">
        <v>622</v>
      </c>
      <c r="G223" s="214" t="s">
        <v>190</v>
      </c>
      <c r="H223" s="215">
        <v>0.90000000000000002</v>
      </c>
      <c r="I223" s="216"/>
      <c r="J223" s="217">
        <f>ROUND(I223*H223,2)</f>
        <v>0</v>
      </c>
      <c r="K223" s="213" t="s">
        <v>178</v>
      </c>
      <c r="L223" s="43"/>
      <c r="M223" s="225" t="s">
        <v>20</v>
      </c>
      <c r="N223" s="226" t="s">
        <v>46</v>
      </c>
      <c r="O223" s="83"/>
      <c r="P223" s="227">
        <f>O223*H223</f>
        <v>0</v>
      </c>
      <c r="Q223" s="227">
        <v>0.0045999999999999999</v>
      </c>
      <c r="R223" s="227">
        <f>Q223*H223</f>
        <v>0.0041400000000000005</v>
      </c>
      <c r="S223" s="227">
        <v>0</v>
      </c>
      <c r="T223" s="228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3" t="s">
        <v>133</v>
      </c>
      <c r="AT223" s="223" t="s">
        <v>129</v>
      </c>
      <c r="AU223" s="223" t="s">
        <v>85</v>
      </c>
      <c r="AY223" s="16" t="s">
        <v>126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6" t="s">
        <v>83</v>
      </c>
      <c r="BK223" s="224">
        <f>ROUND(I223*H223,2)</f>
        <v>0</v>
      </c>
      <c r="BL223" s="16" t="s">
        <v>133</v>
      </c>
      <c r="BM223" s="223" t="s">
        <v>623</v>
      </c>
    </row>
    <row r="224" s="2" customFormat="1">
      <c r="A224" s="37"/>
      <c r="B224" s="38"/>
      <c r="C224" s="39"/>
      <c r="D224" s="229" t="s">
        <v>181</v>
      </c>
      <c r="E224" s="39"/>
      <c r="F224" s="230" t="s">
        <v>624</v>
      </c>
      <c r="G224" s="39"/>
      <c r="H224" s="39"/>
      <c r="I224" s="231"/>
      <c r="J224" s="39"/>
      <c r="K224" s="39"/>
      <c r="L224" s="43"/>
      <c r="M224" s="232"/>
      <c r="N224" s="233"/>
      <c r="O224" s="83"/>
      <c r="P224" s="83"/>
      <c r="Q224" s="83"/>
      <c r="R224" s="83"/>
      <c r="S224" s="83"/>
      <c r="T224" s="84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181</v>
      </c>
      <c r="AU224" s="16" t="s">
        <v>85</v>
      </c>
    </row>
    <row r="225" s="2" customFormat="1" ht="24.15" customHeight="1">
      <c r="A225" s="37"/>
      <c r="B225" s="38"/>
      <c r="C225" s="211" t="s">
        <v>435</v>
      </c>
      <c r="D225" s="211" t="s">
        <v>129</v>
      </c>
      <c r="E225" s="212" t="s">
        <v>631</v>
      </c>
      <c r="F225" s="213" t="s">
        <v>632</v>
      </c>
      <c r="G225" s="214" t="s">
        <v>327</v>
      </c>
      <c r="H225" s="215">
        <v>7</v>
      </c>
      <c r="I225" s="216"/>
      <c r="J225" s="217">
        <f>ROUND(I225*H225,2)</f>
        <v>0</v>
      </c>
      <c r="K225" s="213" t="s">
        <v>178</v>
      </c>
      <c r="L225" s="43"/>
      <c r="M225" s="225" t="s">
        <v>20</v>
      </c>
      <c r="N225" s="226" t="s">
        <v>46</v>
      </c>
      <c r="O225" s="83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3" t="s">
        <v>133</v>
      </c>
      <c r="AT225" s="223" t="s">
        <v>129</v>
      </c>
      <c r="AU225" s="223" t="s">
        <v>85</v>
      </c>
      <c r="AY225" s="16" t="s">
        <v>126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6" t="s">
        <v>83</v>
      </c>
      <c r="BK225" s="224">
        <f>ROUND(I225*H225,2)</f>
        <v>0</v>
      </c>
      <c r="BL225" s="16" t="s">
        <v>133</v>
      </c>
      <c r="BM225" s="223" t="s">
        <v>633</v>
      </c>
    </row>
    <row r="226" s="2" customFormat="1">
      <c r="A226" s="37"/>
      <c r="B226" s="38"/>
      <c r="C226" s="39"/>
      <c r="D226" s="229" t="s">
        <v>181</v>
      </c>
      <c r="E226" s="39"/>
      <c r="F226" s="230" t="s">
        <v>634</v>
      </c>
      <c r="G226" s="39"/>
      <c r="H226" s="39"/>
      <c r="I226" s="231"/>
      <c r="J226" s="39"/>
      <c r="K226" s="39"/>
      <c r="L226" s="43"/>
      <c r="M226" s="232"/>
      <c r="N226" s="233"/>
      <c r="O226" s="83"/>
      <c r="P226" s="83"/>
      <c r="Q226" s="83"/>
      <c r="R226" s="83"/>
      <c r="S226" s="83"/>
      <c r="T226" s="84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181</v>
      </c>
      <c r="AU226" s="16" t="s">
        <v>85</v>
      </c>
    </row>
    <row r="227" s="2" customFormat="1" ht="24.15" customHeight="1">
      <c r="A227" s="37"/>
      <c r="B227" s="38"/>
      <c r="C227" s="211" t="s">
        <v>440</v>
      </c>
      <c r="D227" s="211" t="s">
        <v>129</v>
      </c>
      <c r="E227" s="212" t="s">
        <v>636</v>
      </c>
      <c r="F227" s="213" t="s">
        <v>637</v>
      </c>
      <c r="G227" s="214" t="s">
        <v>327</v>
      </c>
      <c r="H227" s="215">
        <v>3</v>
      </c>
      <c r="I227" s="216"/>
      <c r="J227" s="217">
        <f>ROUND(I227*H227,2)</f>
        <v>0</v>
      </c>
      <c r="K227" s="213" t="s">
        <v>178</v>
      </c>
      <c r="L227" s="43"/>
      <c r="M227" s="225" t="s">
        <v>20</v>
      </c>
      <c r="N227" s="226" t="s">
        <v>46</v>
      </c>
      <c r="O227" s="83"/>
      <c r="P227" s="227">
        <f>O227*H227</f>
        <v>0</v>
      </c>
      <c r="Q227" s="227">
        <v>0</v>
      </c>
      <c r="R227" s="227">
        <f>Q227*H227</f>
        <v>0</v>
      </c>
      <c r="S227" s="227">
        <v>0</v>
      </c>
      <c r="T227" s="228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23" t="s">
        <v>133</v>
      </c>
      <c r="AT227" s="223" t="s">
        <v>129</v>
      </c>
      <c r="AU227" s="223" t="s">
        <v>85</v>
      </c>
      <c r="AY227" s="16" t="s">
        <v>126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6" t="s">
        <v>83</v>
      </c>
      <c r="BK227" s="224">
        <f>ROUND(I227*H227,2)</f>
        <v>0</v>
      </c>
      <c r="BL227" s="16" t="s">
        <v>133</v>
      </c>
      <c r="BM227" s="223" t="s">
        <v>638</v>
      </c>
    </row>
    <row r="228" s="2" customFormat="1">
      <c r="A228" s="37"/>
      <c r="B228" s="38"/>
      <c r="C228" s="39"/>
      <c r="D228" s="229" t="s">
        <v>181</v>
      </c>
      <c r="E228" s="39"/>
      <c r="F228" s="230" t="s">
        <v>639</v>
      </c>
      <c r="G228" s="39"/>
      <c r="H228" s="39"/>
      <c r="I228" s="231"/>
      <c r="J228" s="39"/>
      <c r="K228" s="39"/>
      <c r="L228" s="43"/>
      <c r="M228" s="232"/>
      <c r="N228" s="233"/>
      <c r="O228" s="83"/>
      <c r="P228" s="83"/>
      <c r="Q228" s="83"/>
      <c r="R228" s="83"/>
      <c r="S228" s="83"/>
      <c r="T228" s="84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181</v>
      </c>
      <c r="AU228" s="16" t="s">
        <v>85</v>
      </c>
    </row>
    <row r="229" s="2" customFormat="1" ht="24.15" customHeight="1">
      <c r="A229" s="37"/>
      <c r="B229" s="38"/>
      <c r="C229" s="211" t="s">
        <v>445</v>
      </c>
      <c r="D229" s="211" t="s">
        <v>129</v>
      </c>
      <c r="E229" s="212" t="s">
        <v>641</v>
      </c>
      <c r="F229" s="213" t="s">
        <v>642</v>
      </c>
      <c r="G229" s="214" t="s">
        <v>327</v>
      </c>
      <c r="H229" s="215">
        <v>4</v>
      </c>
      <c r="I229" s="216"/>
      <c r="J229" s="217">
        <f>ROUND(I229*H229,2)</f>
        <v>0</v>
      </c>
      <c r="K229" s="213" t="s">
        <v>178</v>
      </c>
      <c r="L229" s="43"/>
      <c r="M229" s="225" t="s">
        <v>20</v>
      </c>
      <c r="N229" s="226" t="s">
        <v>46</v>
      </c>
      <c r="O229" s="83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23" t="s">
        <v>133</v>
      </c>
      <c r="AT229" s="223" t="s">
        <v>129</v>
      </c>
      <c r="AU229" s="223" t="s">
        <v>85</v>
      </c>
      <c r="AY229" s="16" t="s">
        <v>126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6" t="s">
        <v>83</v>
      </c>
      <c r="BK229" s="224">
        <f>ROUND(I229*H229,2)</f>
        <v>0</v>
      </c>
      <c r="BL229" s="16" t="s">
        <v>133</v>
      </c>
      <c r="BM229" s="223" t="s">
        <v>643</v>
      </c>
    </row>
    <row r="230" s="2" customFormat="1">
      <c r="A230" s="37"/>
      <c r="B230" s="38"/>
      <c r="C230" s="39"/>
      <c r="D230" s="229" t="s">
        <v>181</v>
      </c>
      <c r="E230" s="39"/>
      <c r="F230" s="230" t="s">
        <v>644</v>
      </c>
      <c r="G230" s="39"/>
      <c r="H230" s="39"/>
      <c r="I230" s="231"/>
      <c r="J230" s="39"/>
      <c r="K230" s="39"/>
      <c r="L230" s="43"/>
      <c r="M230" s="232"/>
      <c r="N230" s="233"/>
      <c r="O230" s="83"/>
      <c r="P230" s="83"/>
      <c r="Q230" s="83"/>
      <c r="R230" s="83"/>
      <c r="S230" s="83"/>
      <c r="T230" s="84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181</v>
      </c>
      <c r="AU230" s="16" t="s">
        <v>85</v>
      </c>
    </row>
    <row r="231" s="2" customFormat="1" ht="24.15" customHeight="1">
      <c r="A231" s="37"/>
      <c r="B231" s="38"/>
      <c r="C231" s="211" t="s">
        <v>450</v>
      </c>
      <c r="D231" s="211" t="s">
        <v>129</v>
      </c>
      <c r="E231" s="212" t="s">
        <v>646</v>
      </c>
      <c r="F231" s="213" t="s">
        <v>647</v>
      </c>
      <c r="G231" s="214" t="s">
        <v>327</v>
      </c>
      <c r="H231" s="215">
        <v>1</v>
      </c>
      <c r="I231" s="216"/>
      <c r="J231" s="217">
        <f>ROUND(I231*H231,2)</f>
        <v>0</v>
      </c>
      <c r="K231" s="213" t="s">
        <v>178</v>
      </c>
      <c r="L231" s="43"/>
      <c r="M231" s="225" t="s">
        <v>20</v>
      </c>
      <c r="N231" s="226" t="s">
        <v>46</v>
      </c>
      <c r="O231" s="83"/>
      <c r="P231" s="227">
        <f>O231*H231</f>
        <v>0</v>
      </c>
      <c r="Q231" s="227">
        <v>0.0039399999999999999</v>
      </c>
      <c r="R231" s="227">
        <f>Q231*H231</f>
        <v>0.0039399999999999999</v>
      </c>
      <c r="S231" s="227">
        <v>0</v>
      </c>
      <c r="T231" s="228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3" t="s">
        <v>133</v>
      </c>
      <c r="AT231" s="223" t="s">
        <v>129</v>
      </c>
      <c r="AU231" s="223" t="s">
        <v>85</v>
      </c>
      <c r="AY231" s="16" t="s">
        <v>126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6" t="s">
        <v>83</v>
      </c>
      <c r="BK231" s="224">
        <f>ROUND(I231*H231,2)</f>
        <v>0</v>
      </c>
      <c r="BL231" s="16" t="s">
        <v>133</v>
      </c>
      <c r="BM231" s="223" t="s">
        <v>648</v>
      </c>
    </row>
    <row r="232" s="2" customFormat="1">
      <c r="A232" s="37"/>
      <c r="B232" s="38"/>
      <c r="C232" s="39"/>
      <c r="D232" s="229" t="s">
        <v>181</v>
      </c>
      <c r="E232" s="39"/>
      <c r="F232" s="230" t="s">
        <v>649</v>
      </c>
      <c r="G232" s="39"/>
      <c r="H232" s="39"/>
      <c r="I232" s="231"/>
      <c r="J232" s="39"/>
      <c r="K232" s="39"/>
      <c r="L232" s="43"/>
      <c r="M232" s="232"/>
      <c r="N232" s="233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181</v>
      </c>
      <c r="AU232" s="16" t="s">
        <v>85</v>
      </c>
    </row>
    <row r="233" s="2" customFormat="1" ht="24.15" customHeight="1">
      <c r="A233" s="37"/>
      <c r="B233" s="38"/>
      <c r="C233" s="211" t="s">
        <v>455</v>
      </c>
      <c r="D233" s="211" t="s">
        <v>129</v>
      </c>
      <c r="E233" s="212" t="s">
        <v>651</v>
      </c>
      <c r="F233" s="213" t="s">
        <v>652</v>
      </c>
      <c r="G233" s="214" t="s">
        <v>190</v>
      </c>
      <c r="H233" s="215">
        <v>16.59</v>
      </c>
      <c r="I233" s="216"/>
      <c r="J233" s="217">
        <f>ROUND(I233*H233,2)</f>
        <v>0</v>
      </c>
      <c r="K233" s="213" t="s">
        <v>178</v>
      </c>
      <c r="L233" s="43"/>
      <c r="M233" s="225" t="s">
        <v>20</v>
      </c>
      <c r="N233" s="226" t="s">
        <v>46</v>
      </c>
      <c r="O233" s="83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3" t="s">
        <v>133</v>
      </c>
      <c r="AT233" s="223" t="s">
        <v>129</v>
      </c>
      <c r="AU233" s="223" t="s">
        <v>85</v>
      </c>
      <c r="AY233" s="16" t="s">
        <v>126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6" t="s">
        <v>83</v>
      </c>
      <c r="BK233" s="224">
        <f>ROUND(I233*H233,2)</f>
        <v>0</v>
      </c>
      <c r="BL233" s="16" t="s">
        <v>133</v>
      </c>
      <c r="BM233" s="223" t="s">
        <v>653</v>
      </c>
    </row>
    <row r="234" s="2" customFormat="1">
      <c r="A234" s="37"/>
      <c r="B234" s="38"/>
      <c r="C234" s="39"/>
      <c r="D234" s="229" t="s">
        <v>181</v>
      </c>
      <c r="E234" s="39"/>
      <c r="F234" s="230" t="s">
        <v>654</v>
      </c>
      <c r="G234" s="39"/>
      <c r="H234" s="39"/>
      <c r="I234" s="231"/>
      <c r="J234" s="39"/>
      <c r="K234" s="39"/>
      <c r="L234" s="43"/>
      <c r="M234" s="232"/>
      <c r="N234" s="233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181</v>
      </c>
      <c r="AU234" s="16" t="s">
        <v>85</v>
      </c>
    </row>
    <row r="235" s="2" customFormat="1" ht="49.05" customHeight="1">
      <c r="A235" s="37"/>
      <c r="B235" s="38"/>
      <c r="C235" s="211" t="s">
        <v>460</v>
      </c>
      <c r="D235" s="211" t="s">
        <v>129</v>
      </c>
      <c r="E235" s="212" t="s">
        <v>656</v>
      </c>
      <c r="F235" s="213" t="s">
        <v>657</v>
      </c>
      <c r="G235" s="214" t="s">
        <v>226</v>
      </c>
      <c r="H235" s="215">
        <v>0.021000000000000001</v>
      </c>
      <c r="I235" s="216"/>
      <c r="J235" s="217">
        <f>ROUND(I235*H235,2)</f>
        <v>0</v>
      </c>
      <c r="K235" s="213" t="s">
        <v>178</v>
      </c>
      <c r="L235" s="43"/>
      <c r="M235" s="225" t="s">
        <v>20</v>
      </c>
      <c r="N235" s="226" t="s">
        <v>46</v>
      </c>
      <c r="O235" s="83"/>
      <c r="P235" s="227">
        <f>O235*H235</f>
        <v>0</v>
      </c>
      <c r="Q235" s="227">
        <v>0</v>
      </c>
      <c r="R235" s="227">
        <f>Q235*H235</f>
        <v>0</v>
      </c>
      <c r="S235" s="227">
        <v>0</v>
      </c>
      <c r="T235" s="228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3" t="s">
        <v>133</v>
      </c>
      <c r="AT235" s="223" t="s">
        <v>129</v>
      </c>
      <c r="AU235" s="223" t="s">
        <v>85</v>
      </c>
      <c r="AY235" s="16" t="s">
        <v>126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6" t="s">
        <v>83</v>
      </c>
      <c r="BK235" s="224">
        <f>ROUND(I235*H235,2)</f>
        <v>0</v>
      </c>
      <c r="BL235" s="16" t="s">
        <v>133</v>
      </c>
      <c r="BM235" s="223" t="s">
        <v>658</v>
      </c>
    </row>
    <row r="236" s="2" customFormat="1">
      <c r="A236" s="37"/>
      <c r="B236" s="38"/>
      <c r="C236" s="39"/>
      <c r="D236" s="229" t="s">
        <v>181</v>
      </c>
      <c r="E236" s="39"/>
      <c r="F236" s="230" t="s">
        <v>659</v>
      </c>
      <c r="G236" s="39"/>
      <c r="H236" s="39"/>
      <c r="I236" s="231"/>
      <c r="J236" s="39"/>
      <c r="K236" s="39"/>
      <c r="L236" s="43"/>
      <c r="M236" s="232"/>
      <c r="N236" s="233"/>
      <c r="O236" s="83"/>
      <c r="P236" s="83"/>
      <c r="Q236" s="83"/>
      <c r="R236" s="83"/>
      <c r="S236" s="83"/>
      <c r="T236" s="84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181</v>
      </c>
      <c r="AU236" s="16" t="s">
        <v>85</v>
      </c>
    </row>
    <row r="237" s="12" customFormat="1" ht="22.8" customHeight="1">
      <c r="A237" s="12"/>
      <c r="B237" s="195"/>
      <c r="C237" s="196"/>
      <c r="D237" s="197" t="s">
        <v>74</v>
      </c>
      <c r="E237" s="209" t="s">
        <v>660</v>
      </c>
      <c r="F237" s="209" t="s">
        <v>661</v>
      </c>
      <c r="G237" s="196"/>
      <c r="H237" s="196"/>
      <c r="I237" s="199"/>
      <c r="J237" s="210">
        <f>BK237</f>
        <v>0</v>
      </c>
      <c r="K237" s="196"/>
      <c r="L237" s="201"/>
      <c r="M237" s="202"/>
      <c r="N237" s="203"/>
      <c r="O237" s="203"/>
      <c r="P237" s="204">
        <f>SUM(P238:P280)</f>
        <v>0</v>
      </c>
      <c r="Q237" s="203"/>
      <c r="R237" s="204">
        <f>SUM(R238:R280)</f>
        <v>0.057905199999999997</v>
      </c>
      <c r="S237" s="203"/>
      <c r="T237" s="205">
        <f>SUM(T238:T280)</f>
        <v>0.042986700000000003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6" t="s">
        <v>85</v>
      </c>
      <c r="AT237" s="207" t="s">
        <v>74</v>
      </c>
      <c r="AU237" s="207" t="s">
        <v>83</v>
      </c>
      <c r="AY237" s="206" t="s">
        <v>126</v>
      </c>
      <c r="BK237" s="208">
        <f>SUM(BK238:BK280)</f>
        <v>0</v>
      </c>
    </row>
    <row r="238" s="2" customFormat="1" ht="16.5" customHeight="1">
      <c r="A238" s="37"/>
      <c r="B238" s="38"/>
      <c r="C238" s="211" t="s">
        <v>465</v>
      </c>
      <c r="D238" s="211" t="s">
        <v>129</v>
      </c>
      <c r="E238" s="212" t="s">
        <v>663</v>
      </c>
      <c r="F238" s="213" t="s">
        <v>664</v>
      </c>
      <c r="G238" s="214" t="s">
        <v>190</v>
      </c>
      <c r="H238" s="215">
        <v>21.690000000000001</v>
      </c>
      <c r="I238" s="216"/>
      <c r="J238" s="217">
        <f>ROUND(I238*H238,2)</f>
        <v>0</v>
      </c>
      <c r="K238" s="213" t="s">
        <v>178</v>
      </c>
      <c r="L238" s="43"/>
      <c r="M238" s="225" t="s">
        <v>20</v>
      </c>
      <c r="N238" s="226" t="s">
        <v>46</v>
      </c>
      <c r="O238" s="83"/>
      <c r="P238" s="227">
        <f>O238*H238</f>
        <v>0</v>
      </c>
      <c r="Q238" s="227">
        <v>0</v>
      </c>
      <c r="R238" s="227">
        <f>Q238*H238</f>
        <v>0</v>
      </c>
      <c r="S238" s="227">
        <v>0.00027999999999999998</v>
      </c>
      <c r="T238" s="228">
        <f>S238*H238</f>
        <v>0.0060732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3" t="s">
        <v>133</v>
      </c>
      <c r="AT238" s="223" t="s">
        <v>129</v>
      </c>
      <c r="AU238" s="223" t="s">
        <v>85</v>
      </c>
      <c r="AY238" s="16" t="s">
        <v>126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6" t="s">
        <v>83</v>
      </c>
      <c r="BK238" s="224">
        <f>ROUND(I238*H238,2)</f>
        <v>0</v>
      </c>
      <c r="BL238" s="16" t="s">
        <v>133</v>
      </c>
      <c r="BM238" s="223" t="s">
        <v>665</v>
      </c>
    </row>
    <row r="239" s="2" customFormat="1">
      <c r="A239" s="37"/>
      <c r="B239" s="38"/>
      <c r="C239" s="39"/>
      <c r="D239" s="229" t="s">
        <v>181</v>
      </c>
      <c r="E239" s="39"/>
      <c r="F239" s="230" t="s">
        <v>666</v>
      </c>
      <c r="G239" s="39"/>
      <c r="H239" s="39"/>
      <c r="I239" s="231"/>
      <c r="J239" s="39"/>
      <c r="K239" s="39"/>
      <c r="L239" s="43"/>
      <c r="M239" s="232"/>
      <c r="N239" s="233"/>
      <c r="O239" s="83"/>
      <c r="P239" s="83"/>
      <c r="Q239" s="83"/>
      <c r="R239" s="83"/>
      <c r="S239" s="83"/>
      <c r="T239" s="84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181</v>
      </c>
      <c r="AU239" s="16" t="s">
        <v>85</v>
      </c>
    </row>
    <row r="240" s="2" customFormat="1" ht="21.75" customHeight="1">
      <c r="A240" s="37"/>
      <c r="B240" s="38"/>
      <c r="C240" s="211" t="s">
        <v>470</v>
      </c>
      <c r="D240" s="211" t="s">
        <v>129</v>
      </c>
      <c r="E240" s="212" t="s">
        <v>668</v>
      </c>
      <c r="F240" s="213" t="s">
        <v>669</v>
      </c>
      <c r="G240" s="214" t="s">
        <v>190</v>
      </c>
      <c r="H240" s="215">
        <v>7.4299999999999997</v>
      </c>
      <c r="I240" s="216"/>
      <c r="J240" s="217">
        <f>ROUND(I240*H240,2)</f>
        <v>0</v>
      </c>
      <c r="K240" s="213" t="s">
        <v>178</v>
      </c>
      <c r="L240" s="43"/>
      <c r="M240" s="225" t="s">
        <v>20</v>
      </c>
      <c r="N240" s="226" t="s">
        <v>46</v>
      </c>
      <c r="O240" s="83"/>
      <c r="P240" s="227">
        <f>O240*H240</f>
        <v>0</v>
      </c>
      <c r="Q240" s="227">
        <v>0</v>
      </c>
      <c r="R240" s="227">
        <f>Q240*H240</f>
        <v>0</v>
      </c>
      <c r="S240" s="227">
        <v>0.00029</v>
      </c>
      <c r="T240" s="228">
        <f>S240*H240</f>
        <v>0.0021546999999999998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3" t="s">
        <v>133</v>
      </c>
      <c r="AT240" s="223" t="s">
        <v>129</v>
      </c>
      <c r="AU240" s="223" t="s">
        <v>85</v>
      </c>
      <c r="AY240" s="16" t="s">
        <v>126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6" t="s">
        <v>83</v>
      </c>
      <c r="BK240" s="224">
        <f>ROUND(I240*H240,2)</f>
        <v>0</v>
      </c>
      <c r="BL240" s="16" t="s">
        <v>133</v>
      </c>
      <c r="BM240" s="223" t="s">
        <v>670</v>
      </c>
    </row>
    <row r="241" s="2" customFormat="1">
      <c r="A241" s="37"/>
      <c r="B241" s="38"/>
      <c r="C241" s="39"/>
      <c r="D241" s="229" t="s">
        <v>181</v>
      </c>
      <c r="E241" s="39"/>
      <c r="F241" s="230" t="s">
        <v>671</v>
      </c>
      <c r="G241" s="39"/>
      <c r="H241" s="39"/>
      <c r="I241" s="231"/>
      <c r="J241" s="39"/>
      <c r="K241" s="39"/>
      <c r="L241" s="43"/>
      <c r="M241" s="232"/>
      <c r="N241" s="233"/>
      <c r="O241" s="83"/>
      <c r="P241" s="83"/>
      <c r="Q241" s="83"/>
      <c r="R241" s="83"/>
      <c r="S241" s="83"/>
      <c r="T241" s="84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16" t="s">
        <v>181</v>
      </c>
      <c r="AU241" s="16" t="s">
        <v>85</v>
      </c>
    </row>
    <row r="242" s="2" customFormat="1" ht="24.15" customHeight="1">
      <c r="A242" s="37"/>
      <c r="B242" s="38"/>
      <c r="C242" s="211" t="s">
        <v>475</v>
      </c>
      <c r="D242" s="211" t="s">
        <v>129</v>
      </c>
      <c r="E242" s="212" t="s">
        <v>673</v>
      </c>
      <c r="F242" s="213" t="s">
        <v>674</v>
      </c>
      <c r="G242" s="214" t="s">
        <v>190</v>
      </c>
      <c r="H242" s="215">
        <v>19.780000000000001</v>
      </c>
      <c r="I242" s="216"/>
      <c r="J242" s="217">
        <f>ROUND(I242*H242,2)</f>
        <v>0</v>
      </c>
      <c r="K242" s="213" t="s">
        <v>178</v>
      </c>
      <c r="L242" s="43"/>
      <c r="M242" s="225" t="s">
        <v>20</v>
      </c>
      <c r="N242" s="226" t="s">
        <v>46</v>
      </c>
      <c r="O242" s="83"/>
      <c r="P242" s="227">
        <f>O242*H242</f>
        <v>0</v>
      </c>
      <c r="Q242" s="227">
        <v>0.00064000000000000005</v>
      </c>
      <c r="R242" s="227">
        <f>Q242*H242</f>
        <v>0.012659200000000002</v>
      </c>
      <c r="S242" s="227">
        <v>0</v>
      </c>
      <c r="T242" s="228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23" t="s">
        <v>133</v>
      </c>
      <c r="AT242" s="223" t="s">
        <v>129</v>
      </c>
      <c r="AU242" s="223" t="s">
        <v>85</v>
      </c>
      <c r="AY242" s="16" t="s">
        <v>126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6" t="s">
        <v>83</v>
      </c>
      <c r="BK242" s="224">
        <f>ROUND(I242*H242,2)</f>
        <v>0</v>
      </c>
      <c r="BL242" s="16" t="s">
        <v>133</v>
      </c>
      <c r="BM242" s="223" t="s">
        <v>675</v>
      </c>
    </row>
    <row r="243" s="2" customFormat="1">
      <c r="A243" s="37"/>
      <c r="B243" s="38"/>
      <c r="C243" s="39"/>
      <c r="D243" s="229" t="s">
        <v>181</v>
      </c>
      <c r="E243" s="39"/>
      <c r="F243" s="230" t="s">
        <v>676</v>
      </c>
      <c r="G243" s="39"/>
      <c r="H243" s="39"/>
      <c r="I243" s="231"/>
      <c r="J243" s="39"/>
      <c r="K243" s="39"/>
      <c r="L243" s="43"/>
      <c r="M243" s="232"/>
      <c r="N243" s="233"/>
      <c r="O243" s="83"/>
      <c r="P243" s="83"/>
      <c r="Q243" s="83"/>
      <c r="R243" s="83"/>
      <c r="S243" s="83"/>
      <c r="T243" s="84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181</v>
      </c>
      <c r="AU243" s="16" t="s">
        <v>85</v>
      </c>
    </row>
    <row r="244" s="2" customFormat="1" ht="24.15" customHeight="1">
      <c r="A244" s="37"/>
      <c r="B244" s="38"/>
      <c r="C244" s="211" t="s">
        <v>480</v>
      </c>
      <c r="D244" s="211" t="s">
        <v>129</v>
      </c>
      <c r="E244" s="212" t="s">
        <v>678</v>
      </c>
      <c r="F244" s="213" t="s">
        <v>679</v>
      </c>
      <c r="G244" s="214" t="s">
        <v>190</v>
      </c>
      <c r="H244" s="215">
        <v>17.219999999999999</v>
      </c>
      <c r="I244" s="216"/>
      <c r="J244" s="217">
        <f>ROUND(I244*H244,2)</f>
        <v>0</v>
      </c>
      <c r="K244" s="213" t="s">
        <v>178</v>
      </c>
      <c r="L244" s="43"/>
      <c r="M244" s="225" t="s">
        <v>20</v>
      </c>
      <c r="N244" s="226" t="s">
        <v>46</v>
      </c>
      <c r="O244" s="83"/>
      <c r="P244" s="227">
        <f>O244*H244</f>
        <v>0</v>
      </c>
      <c r="Q244" s="227">
        <v>0.00097999999999999997</v>
      </c>
      <c r="R244" s="227">
        <f>Q244*H244</f>
        <v>0.016875599999999998</v>
      </c>
      <c r="S244" s="227">
        <v>0</v>
      </c>
      <c r="T244" s="228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3" t="s">
        <v>133</v>
      </c>
      <c r="AT244" s="223" t="s">
        <v>129</v>
      </c>
      <c r="AU244" s="223" t="s">
        <v>85</v>
      </c>
      <c r="AY244" s="16" t="s">
        <v>126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6" t="s">
        <v>83</v>
      </c>
      <c r="BK244" s="224">
        <f>ROUND(I244*H244,2)</f>
        <v>0</v>
      </c>
      <c r="BL244" s="16" t="s">
        <v>133</v>
      </c>
      <c r="BM244" s="223" t="s">
        <v>680</v>
      </c>
    </row>
    <row r="245" s="2" customFormat="1">
      <c r="A245" s="37"/>
      <c r="B245" s="38"/>
      <c r="C245" s="39"/>
      <c r="D245" s="229" t="s">
        <v>181</v>
      </c>
      <c r="E245" s="39"/>
      <c r="F245" s="230" t="s">
        <v>681</v>
      </c>
      <c r="G245" s="39"/>
      <c r="H245" s="39"/>
      <c r="I245" s="231"/>
      <c r="J245" s="39"/>
      <c r="K245" s="39"/>
      <c r="L245" s="43"/>
      <c r="M245" s="232"/>
      <c r="N245" s="233"/>
      <c r="O245" s="83"/>
      <c r="P245" s="83"/>
      <c r="Q245" s="83"/>
      <c r="R245" s="83"/>
      <c r="S245" s="83"/>
      <c r="T245" s="84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181</v>
      </c>
      <c r="AU245" s="16" t="s">
        <v>85</v>
      </c>
    </row>
    <row r="246" s="2" customFormat="1" ht="24.15" customHeight="1">
      <c r="A246" s="37"/>
      <c r="B246" s="38"/>
      <c r="C246" s="211" t="s">
        <v>485</v>
      </c>
      <c r="D246" s="211" t="s">
        <v>129</v>
      </c>
      <c r="E246" s="212" t="s">
        <v>683</v>
      </c>
      <c r="F246" s="213" t="s">
        <v>684</v>
      </c>
      <c r="G246" s="214" t="s">
        <v>190</v>
      </c>
      <c r="H246" s="215">
        <v>8.6799999999999997</v>
      </c>
      <c r="I246" s="216"/>
      <c r="J246" s="217">
        <f>ROUND(I246*H246,2)</f>
        <v>0</v>
      </c>
      <c r="K246" s="213" t="s">
        <v>178</v>
      </c>
      <c r="L246" s="43"/>
      <c r="M246" s="225" t="s">
        <v>20</v>
      </c>
      <c r="N246" s="226" t="s">
        <v>46</v>
      </c>
      <c r="O246" s="83"/>
      <c r="P246" s="227">
        <f>O246*H246</f>
        <v>0</v>
      </c>
      <c r="Q246" s="227">
        <v>0.00115</v>
      </c>
      <c r="R246" s="227">
        <f>Q246*H246</f>
        <v>0.0099819999999999996</v>
      </c>
      <c r="S246" s="227">
        <v>0</v>
      </c>
      <c r="T246" s="228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3" t="s">
        <v>133</v>
      </c>
      <c r="AT246" s="223" t="s">
        <v>129</v>
      </c>
      <c r="AU246" s="223" t="s">
        <v>85</v>
      </c>
      <c r="AY246" s="16" t="s">
        <v>126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6" t="s">
        <v>83</v>
      </c>
      <c r="BK246" s="224">
        <f>ROUND(I246*H246,2)</f>
        <v>0</v>
      </c>
      <c r="BL246" s="16" t="s">
        <v>133</v>
      </c>
      <c r="BM246" s="223" t="s">
        <v>685</v>
      </c>
    </row>
    <row r="247" s="2" customFormat="1">
      <c r="A247" s="37"/>
      <c r="B247" s="38"/>
      <c r="C247" s="39"/>
      <c r="D247" s="229" t="s">
        <v>181</v>
      </c>
      <c r="E247" s="39"/>
      <c r="F247" s="230" t="s">
        <v>686</v>
      </c>
      <c r="G247" s="39"/>
      <c r="H247" s="39"/>
      <c r="I247" s="231"/>
      <c r="J247" s="39"/>
      <c r="K247" s="39"/>
      <c r="L247" s="43"/>
      <c r="M247" s="232"/>
      <c r="N247" s="233"/>
      <c r="O247" s="83"/>
      <c r="P247" s="83"/>
      <c r="Q247" s="83"/>
      <c r="R247" s="83"/>
      <c r="S247" s="83"/>
      <c r="T247" s="84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181</v>
      </c>
      <c r="AU247" s="16" t="s">
        <v>85</v>
      </c>
    </row>
    <row r="248" s="2" customFormat="1" ht="55.5" customHeight="1">
      <c r="A248" s="37"/>
      <c r="B248" s="38"/>
      <c r="C248" s="211" t="s">
        <v>490</v>
      </c>
      <c r="D248" s="211" t="s">
        <v>129</v>
      </c>
      <c r="E248" s="212" t="s">
        <v>688</v>
      </c>
      <c r="F248" s="213" t="s">
        <v>689</v>
      </c>
      <c r="G248" s="214" t="s">
        <v>190</v>
      </c>
      <c r="H248" s="215">
        <v>37</v>
      </c>
      <c r="I248" s="216"/>
      <c r="J248" s="217">
        <f>ROUND(I248*H248,2)</f>
        <v>0</v>
      </c>
      <c r="K248" s="213" t="s">
        <v>178</v>
      </c>
      <c r="L248" s="43"/>
      <c r="M248" s="225" t="s">
        <v>20</v>
      </c>
      <c r="N248" s="226" t="s">
        <v>46</v>
      </c>
      <c r="O248" s="83"/>
      <c r="P248" s="227">
        <f>O248*H248</f>
        <v>0</v>
      </c>
      <c r="Q248" s="227">
        <v>0.00034000000000000002</v>
      </c>
      <c r="R248" s="227">
        <f>Q248*H248</f>
        <v>0.012580000000000001</v>
      </c>
      <c r="S248" s="227">
        <v>0</v>
      </c>
      <c r="T248" s="228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3" t="s">
        <v>133</v>
      </c>
      <c r="AT248" s="223" t="s">
        <v>129</v>
      </c>
      <c r="AU248" s="223" t="s">
        <v>85</v>
      </c>
      <c r="AY248" s="16" t="s">
        <v>126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6" t="s">
        <v>83</v>
      </c>
      <c r="BK248" s="224">
        <f>ROUND(I248*H248,2)</f>
        <v>0</v>
      </c>
      <c r="BL248" s="16" t="s">
        <v>133</v>
      </c>
      <c r="BM248" s="223" t="s">
        <v>690</v>
      </c>
    </row>
    <row r="249" s="2" customFormat="1">
      <c r="A249" s="37"/>
      <c r="B249" s="38"/>
      <c r="C249" s="39"/>
      <c r="D249" s="229" t="s">
        <v>181</v>
      </c>
      <c r="E249" s="39"/>
      <c r="F249" s="230" t="s">
        <v>691</v>
      </c>
      <c r="G249" s="39"/>
      <c r="H249" s="39"/>
      <c r="I249" s="231"/>
      <c r="J249" s="39"/>
      <c r="K249" s="39"/>
      <c r="L249" s="43"/>
      <c r="M249" s="232"/>
      <c r="N249" s="233"/>
      <c r="O249" s="83"/>
      <c r="P249" s="83"/>
      <c r="Q249" s="83"/>
      <c r="R249" s="83"/>
      <c r="S249" s="83"/>
      <c r="T249" s="84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181</v>
      </c>
      <c r="AU249" s="16" t="s">
        <v>85</v>
      </c>
    </row>
    <row r="250" s="2" customFormat="1" ht="55.5" customHeight="1">
      <c r="A250" s="37"/>
      <c r="B250" s="38"/>
      <c r="C250" s="211" t="s">
        <v>495</v>
      </c>
      <c r="D250" s="211" t="s">
        <v>129</v>
      </c>
      <c r="E250" s="212" t="s">
        <v>693</v>
      </c>
      <c r="F250" s="213" t="s">
        <v>694</v>
      </c>
      <c r="G250" s="214" t="s">
        <v>190</v>
      </c>
      <c r="H250" s="215">
        <v>8.6799999999999997</v>
      </c>
      <c r="I250" s="216"/>
      <c r="J250" s="217">
        <f>ROUND(I250*H250,2)</f>
        <v>0</v>
      </c>
      <c r="K250" s="213" t="s">
        <v>178</v>
      </c>
      <c r="L250" s="43"/>
      <c r="M250" s="225" t="s">
        <v>20</v>
      </c>
      <c r="N250" s="226" t="s">
        <v>46</v>
      </c>
      <c r="O250" s="83"/>
      <c r="P250" s="227">
        <f>O250*H250</f>
        <v>0</v>
      </c>
      <c r="Q250" s="227">
        <v>0.00010000000000000001</v>
      </c>
      <c r="R250" s="227">
        <f>Q250*H250</f>
        <v>0.00086800000000000006</v>
      </c>
      <c r="S250" s="227">
        <v>0</v>
      </c>
      <c r="T250" s="228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3" t="s">
        <v>133</v>
      </c>
      <c r="AT250" s="223" t="s">
        <v>129</v>
      </c>
      <c r="AU250" s="223" t="s">
        <v>85</v>
      </c>
      <c r="AY250" s="16" t="s">
        <v>126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6" t="s">
        <v>83</v>
      </c>
      <c r="BK250" s="224">
        <f>ROUND(I250*H250,2)</f>
        <v>0</v>
      </c>
      <c r="BL250" s="16" t="s">
        <v>133</v>
      </c>
      <c r="BM250" s="223" t="s">
        <v>695</v>
      </c>
    </row>
    <row r="251" s="2" customFormat="1">
      <c r="A251" s="37"/>
      <c r="B251" s="38"/>
      <c r="C251" s="39"/>
      <c r="D251" s="229" t="s">
        <v>181</v>
      </c>
      <c r="E251" s="39"/>
      <c r="F251" s="230" t="s">
        <v>696</v>
      </c>
      <c r="G251" s="39"/>
      <c r="H251" s="39"/>
      <c r="I251" s="231"/>
      <c r="J251" s="39"/>
      <c r="K251" s="39"/>
      <c r="L251" s="43"/>
      <c r="M251" s="232"/>
      <c r="N251" s="233"/>
      <c r="O251" s="83"/>
      <c r="P251" s="83"/>
      <c r="Q251" s="83"/>
      <c r="R251" s="83"/>
      <c r="S251" s="83"/>
      <c r="T251" s="84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181</v>
      </c>
      <c r="AU251" s="16" t="s">
        <v>85</v>
      </c>
    </row>
    <row r="252" s="2" customFormat="1" ht="24.15" customHeight="1">
      <c r="A252" s="37"/>
      <c r="B252" s="38"/>
      <c r="C252" s="211" t="s">
        <v>501</v>
      </c>
      <c r="D252" s="211" t="s">
        <v>129</v>
      </c>
      <c r="E252" s="212" t="s">
        <v>698</v>
      </c>
      <c r="F252" s="213" t="s">
        <v>699</v>
      </c>
      <c r="G252" s="214" t="s">
        <v>190</v>
      </c>
      <c r="H252" s="215">
        <v>29.120000000000001</v>
      </c>
      <c r="I252" s="216"/>
      <c r="J252" s="217">
        <f>ROUND(I252*H252,2)</f>
        <v>0</v>
      </c>
      <c r="K252" s="213" t="s">
        <v>178</v>
      </c>
      <c r="L252" s="43"/>
      <c r="M252" s="225" t="s">
        <v>20</v>
      </c>
      <c r="N252" s="226" t="s">
        <v>46</v>
      </c>
      <c r="O252" s="83"/>
      <c r="P252" s="227">
        <f>O252*H252</f>
        <v>0</v>
      </c>
      <c r="Q252" s="227">
        <v>0</v>
      </c>
      <c r="R252" s="227">
        <f>Q252*H252</f>
        <v>0</v>
      </c>
      <c r="S252" s="227">
        <v>0.00024000000000000001</v>
      </c>
      <c r="T252" s="228">
        <f>S252*H252</f>
        <v>0.0069888000000000007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3" t="s">
        <v>133</v>
      </c>
      <c r="AT252" s="223" t="s">
        <v>129</v>
      </c>
      <c r="AU252" s="223" t="s">
        <v>85</v>
      </c>
      <c r="AY252" s="16" t="s">
        <v>126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6" t="s">
        <v>83</v>
      </c>
      <c r="BK252" s="224">
        <f>ROUND(I252*H252,2)</f>
        <v>0</v>
      </c>
      <c r="BL252" s="16" t="s">
        <v>133</v>
      </c>
      <c r="BM252" s="223" t="s">
        <v>700</v>
      </c>
    </row>
    <row r="253" s="2" customFormat="1">
      <c r="A253" s="37"/>
      <c r="B253" s="38"/>
      <c r="C253" s="39"/>
      <c r="D253" s="229" t="s">
        <v>181</v>
      </c>
      <c r="E253" s="39"/>
      <c r="F253" s="230" t="s">
        <v>701</v>
      </c>
      <c r="G253" s="39"/>
      <c r="H253" s="39"/>
      <c r="I253" s="231"/>
      <c r="J253" s="39"/>
      <c r="K253" s="39"/>
      <c r="L253" s="43"/>
      <c r="M253" s="232"/>
      <c r="N253" s="233"/>
      <c r="O253" s="83"/>
      <c r="P253" s="83"/>
      <c r="Q253" s="83"/>
      <c r="R253" s="83"/>
      <c r="S253" s="83"/>
      <c r="T253" s="84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181</v>
      </c>
      <c r="AU253" s="16" t="s">
        <v>85</v>
      </c>
    </row>
    <row r="254" s="2" customFormat="1" ht="24.15" customHeight="1">
      <c r="A254" s="37"/>
      <c r="B254" s="38"/>
      <c r="C254" s="211" t="s">
        <v>506</v>
      </c>
      <c r="D254" s="211" t="s">
        <v>129</v>
      </c>
      <c r="E254" s="212" t="s">
        <v>713</v>
      </c>
      <c r="F254" s="213" t="s">
        <v>714</v>
      </c>
      <c r="G254" s="214" t="s">
        <v>327</v>
      </c>
      <c r="H254" s="215">
        <v>16</v>
      </c>
      <c r="I254" s="216"/>
      <c r="J254" s="217">
        <f>ROUND(I254*H254,2)</f>
        <v>0</v>
      </c>
      <c r="K254" s="213" t="s">
        <v>178</v>
      </c>
      <c r="L254" s="43"/>
      <c r="M254" s="225" t="s">
        <v>20</v>
      </c>
      <c r="N254" s="226" t="s">
        <v>46</v>
      </c>
      <c r="O254" s="83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3" t="s">
        <v>133</v>
      </c>
      <c r="AT254" s="223" t="s">
        <v>129</v>
      </c>
      <c r="AU254" s="223" t="s">
        <v>85</v>
      </c>
      <c r="AY254" s="16" t="s">
        <v>126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6" t="s">
        <v>83</v>
      </c>
      <c r="BK254" s="224">
        <f>ROUND(I254*H254,2)</f>
        <v>0</v>
      </c>
      <c r="BL254" s="16" t="s">
        <v>133</v>
      </c>
      <c r="BM254" s="223" t="s">
        <v>715</v>
      </c>
    </row>
    <row r="255" s="2" customFormat="1">
      <c r="A255" s="37"/>
      <c r="B255" s="38"/>
      <c r="C255" s="39"/>
      <c r="D255" s="229" t="s">
        <v>181</v>
      </c>
      <c r="E255" s="39"/>
      <c r="F255" s="230" t="s">
        <v>716</v>
      </c>
      <c r="G255" s="39"/>
      <c r="H255" s="39"/>
      <c r="I255" s="231"/>
      <c r="J255" s="39"/>
      <c r="K255" s="39"/>
      <c r="L255" s="43"/>
      <c r="M255" s="232"/>
      <c r="N255" s="233"/>
      <c r="O255" s="83"/>
      <c r="P255" s="83"/>
      <c r="Q255" s="83"/>
      <c r="R255" s="83"/>
      <c r="S255" s="83"/>
      <c r="T255" s="84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T255" s="16" t="s">
        <v>181</v>
      </c>
      <c r="AU255" s="16" t="s">
        <v>85</v>
      </c>
    </row>
    <row r="256" s="2" customFormat="1" ht="24.15" customHeight="1">
      <c r="A256" s="37"/>
      <c r="B256" s="38"/>
      <c r="C256" s="211" t="s">
        <v>511</v>
      </c>
      <c r="D256" s="211" t="s">
        <v>129</v>
      </c>
      <c r="E256" s="212" t="s">
        <v>718</v>
      </c>
      <c r="F256" s="213" t="s">
        <v>719</v>
      </c>
      <c r="G256" s="214" t="s">
        <v>327</v>
      </c>
      <c r="H256" s="215">
        <v>3</v>
      </c>
      <c r="I256" s="216"/>
      <c r="J256" s="217">
        <f>ROUND(I256*H256,2)</f>
        <v>0</v>
      </c>
      <c r="K256" s="213" t="s">
        <v>20</v>
      </c>
      <c r="L256" s="43"/>
      <c r="M256" s="225" t="s">
        <v>20</v>
      </c>
      <c r="N256" s="226" t="s">
        <v>46</v>
      </c>
      <c r="O256" s="83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3" t="s">
        <v>133</v>
      </c>
      <c r="AT256" s="223" t="s">
        <v>129</v>
      </c>
      <c r="AU256" s="223" t="s">
        <v>85</v>
      </c>
      <c r="AY256" s="16" t="s">
        <v>126</v>
      </c>
      <c r="BE256" s="224">
        <f>IF(N256="základní",J256,0)</f>
        <v>0</v>
      </c>
      <c r="BF256" s="224">
        <f>IF(N256="snížená",J256,0)</f>
        <v>0</v>
      </c>
      <c r="BG256" s="224">
        <f>IF(N256="zákl. přenesená",J256,0)</f>
        <v>0</v>
      </c>
      <c r="BH256" s="224">
        <f>IF(N256="sníž. přenesená",J256,0)</f>
        <v>0</v>
      </c>
      <c r="BI256" s="224">
        <f>IF(N256="nulová",J256,0)</f>
        <v>0</v>
      </c>
      <c r="BJ256" s="16" t="s">
        <v>83</v>
      </c>
      <c r="BK256" s="224">
        <f>ROUND(I256*H256,2)</f>
        <v>0</v>
      </c>
      <c r="BL256" s="16" t="s">
        <v>133</v>
      </c>
      <c r="BM256" s="223" t="s">
        <v>720</v>
      </c>
    </row>
    <row r="257" s="2" customFormat="1" ht="24.15" customHeight="1">
      <c r="A257" s="37"/>
      <c r="B257" s="38"/>
      <c r="C257" s="211" t="s">
        <v>516</v>
      </c>
      <c r="D257" s="211" t="s">
        <v>129</v>
      </c>
      <c r="E257" s="212" t="s">
        <v>722</v>
      </c>
      <c r="F257" s="213" t="s">
        <v>723</v>
      </c>
      <c r="G257" s="214" t="s">
        <v>327</v>
      </c>
      <c r="H257" s="215">
        <v>14</v>
      </c>
      <c r="I257" s="216"/>
      <c r="J257" s="217">
        <f>ROUND(I257*H257,2)</f>
        <v>0</v>
      </c>
      <c r="K257" s="213" t="s">
        <v>178</v>
      </c>
      <c r="L257" s="43"/>
      <c r="M257" s="225" t="s">
        <v>20</v>
      </c>
      <c r="N257" s="226" t="s">
        <v>46</v>
      </c>
      <c r="O257" s="83"/>
      <c r="P257" s="227">
        <f>O257*H257</f>
        <v>0</v>
      </c>
      <c r="Q257" s="227">
        <v>0.00012999999999999999</v>
      </c>
      <c r="R257" s="227">
        <f>Q257*H257</f>
        <v>0.0018199999999999998</v>
      </c>
      <c r="S257" s="227">
        <v>0</v>
      </c>
      <c r="T257" s="228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23" t="s">
        <v>133</v>
      </c>
      <c r="AT257" s="223" t="s">
        <v>129</v>
      </c>
      <c r="AU257" s="223" t="s">
        <v>85</v>
      </c>
      <c r="AY257" s="16" t="s">
        <v>126</v>
      </c>
      <c r="BE257" s="224">
        <f>IF(N257="základní",J257,0)</f>
        <v>0</v>
      </c>
      <c r="BF257" s="224">
        <f>IF(N257="snížená",J257,0)</f>
        <v>0</v>
      </c>
      <c r="BG257" s="224">
        <f>IF(N257="zákl. přenesená",J257,0)</f>
        <v>0</v>
      </c>
      <c r="BH257" s="224">
        <f>IF(N257="sníž. přenesená",J257,0)</f>
        <v>0</v>
      </c>
      <c r="BI257" s="224">
        <f>IF(N257="nulová",J257,0)</f>
        <v>0</v>
      </c>
      <c r="BJ257" s="16" t="s">
        <v>83</v>
      </c>
      <c r="BK257" s="224">
        <f>ROUND(I257*H257,2)</f>
        <v>0</v>
      </c>
      <c r="BL257" s="16" t="s">
        <v>133</v>
      </c>
      <c r="BM257" s="223" t="s">
        <v>724</v>
      </c>
    </row>
    <row r="258" s="2" customFormat="1">
      <c r="A258" s="37"/>
      <c r="B258" s="38"/>
      <c r="C258" s="39"/>
      <c r="D258" s="229" t="s">
        <v>181</v>
      </c>
      <c r="E258" s="39"/>
      <c r="F258" s="230" t="s">
        <v>725</v>
      </c>
      <c r="G258" s="39"/>
      <c r="H258" s="39"/>
      <c r="I258" s="231"/>
      <c r="J258" s="39"/>
      <c r="K258" s="39"/>
      <c r="L258" s="43"/>
      <c r="M258" s="232"/>
      <c r="N258" s="233"/>
      <c r="O258" s="83"/>
      <c r="P258" s="83"/>
      <c r="Q258" s="83"/>
      <c r="R258" s="83"/>
      <c r="S258" s="83"/>
      <c r="T258" s="84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181</v>
      </c>
      <c r="AU258" s="16" t="s">
        <v>85</v>
      </c>
    </row>
    <row r="259" s="2" customFormat="1" ht="21.75" customHeight="1">
      <c r="A259" s="37"/>
      <c r="B259" s="38"/>
      <c r="C259" s="211" t="s">
        <v>523</v>
      </c>
      <c r="D259" s="211" t="s">
        <v>129</v>
      </c>
      <c r="E259" s="212" t="s">
        <v>727</v>
      </c>
      <c r="F259" s="213" t="s">
        <v>728</v>
      </c>
      <c r="G259" s="214" t="s">
        <v>729</v>
      </c>
      <c r="H259" s="215">
        <v>1</v>
      </c>
      <c r="I259" s="216"/>
      <c r="J259" s="217">
        <f>ROUND(I259*H259,2)</f>
        <v>0</v>
      </c>
      <c r="K259" s="213" t="s">
        <v>178</v>
      </c>
      <c r="L259" s="43"/>
      <c r="M259" s="225" t="s">
        <v>20</v>
      </c>
      <c r="N259" s="226" t="s">
        <v>46</v>
      </c>
      <c r="O259" s="83"/>
      <c r="P259" s="227">
        <f>O259*H259</f>
        <v>0</v>
      </c>
      <c r="Q259" s="227">
        <v>0.00025000000000000001</v>
      </c>
      <c r="R259" s="227">
        <f>Q259*H259</f>
        <v>0.00025000000000000001</v>
      </c>
      <c r="S259" s="227">
        <v>0</v>
      </c>
      <c r="T259" s="228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23" t="s">
        <v>133</v>
      </c>
      <c r="AT259" s="223" t="s">
        <v>129</v>
      </c>
      <c r="AU259" s="223" t="s">
        <v>85</v>
      </c>
      <c r="AY259" s="16" t="s">
        <v>126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6" t="s">
        <v>83</v>
      </c>
      <c r="BK259" s="224">
        <f>ROUND(I259*H259,2)</f>
        <v>0</v>
      </c>
      <c r="BL259" s="16" t="s">
        <v>133</v>
      </c>
      <c r="BM259" s="223" t="s">
        <v>730</v>
      </c>
    </row>
    <row r="260" s="2" customFormat="1">
      <c r="A260" s="37"/>
      <c r="B260" s="38"/>
      <c r="C260" s="39"/>
      <c r="D260" s="229" t="s">
        <v>181</v>
      </c>
      <c r="E260" s="39"/>
      <c r="F260" s="230" t="s">
        <v>731</v>
      </c>
      <c r="G260" s="39"/>
      <c r="H260" s="39"/>
      <c r="I260" s="231"/>
      <c r="J260" s="39"/>
      <c r="K260" s="39"/>
      <c r="L260" s="43"/>
      <c r="M260" s="232"/>
      <c r="N260" s="233"/>
      <c r="O260" s="83"/>
      <c r="P260" s="83"/>
      <c r="Q260" s="83"/>
      <c r="R260" s="83"/>
      <c r="S260" s="83"/>
      <c r="T260" s="84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181</v>
      </c>
      <c r="AU260" s="16" t="s">
        <v>85</v>
      </c>
    </row>
    <row r="261" s="2" customFormat="1" ht="21.75" customHeight="1">
      <c r="A261" s="37"/>
      <c r="B261" s="38"/>
      <c r="C261" s="211" t="s">
        <v>530</v>
      </c>
      <c r="D261" s="211" t="s">
        <v>129</v>
      </c>
      <c r="E261" s="212" t="s">
        <v>739</v>
      </c>
      <c r="F261" s="213" t="s">
        <v>740</v>
      </c>
      <c r="G261" s="214" t="s">
        <v>327</v>
      </c>
      <c r="H261" s="215">
        <v>3</v>
      </c>
      <c r="I261" s="216"/>
      <c r="J261" s="217">
        <f>ROUND(I261*H261,2)</f>
        <v>0</v>
      </c>
      <c r="K261" s="213" t="s">
        <v>178</v>
      </c>
      <c r="L261" s="43"/>
      <c r="M261" s="225" t="s">
        <v>20</v>
      </c>
      <c r="N261" s="226" t="s">
        <v>46</v>
      </c>
      <c r="O261" s="83"/>
      <c r="P261" s="227">
        <f>O261*H261</f>
        <v>0</v>
      </c>
      <c r="Q261" s="227">
        <v>0</v>
      </c>
      <c r="R261" s="227">
        <f>Q261*H261</f>
        <v>0</v>
      </c>
      <c r="S261" s="227">
        <v>0.00052999999999999998</v>
      </c>
      <c r="T261" s="228">
        <f>S261*H261</f>
        <v>0.0015899999999999998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3" t="s">
        <v>133</v>
      </c>
      <c r="AT261" s="223" t="s">
        <v>129</v>
      </c>
      <c r="AU261" s="223" t="s">
        <v>85</v>
      </c>
      <c r="AY261" s="16" t="s">
        <v>126</v>
      </c>
      <c r="BE261" s="224">
        <f>IF(N261="základní",J261,0)</f>
        <v>0</v>
      </c>
      <c r="BF261" s="224">
        <f>IF(N261="snížená",J261,0)</f>
        <v>0</v>
      </c>
      <c r="BG261" s="224">
        <f>IF(N261="zákl. přenesená",J261,0)</f>
        <v>0</v>
      </c>
      <c r="BH261" s="224">
        <f>IF(N261="sníž. přenesená",J261,0)</f>
        <v>0</v>
      </c>
      <c r="BI261" s="224">
        <f>IF(N261="nulová",J261,0)</f>
        <v>0</v>
      </c>
      <c r="BJ261" s="16" t="s">
        <v>83</v>
      </c>
      <c r="BK261" s="224">
        <f>ROUND(I261*H261,2)</f>
        <v>0</v>
      </c>
      <c r="BL261" s="16" t="s">
        <v>133</v>
      </c>
      <c r="BM261" s="223" t="s">
        <v>741</v>
      </c>
    </row>
    <row r="262" s="2" customFormat="1">
      <c r="A262" s="37"/>
      <c r="B262" s="38"/>
      <c r="C262" s="39"/>
      <c r="D262" s="229" t="s">
        <v>181</v>
      </c>
      <c r="E262" s="39"/>
      <c r="F262" s="230" t="s">
        <v>742</v>
      </c>
      <c r="G262" s="39"/>
      <c r="H262" s="39"/>
      <c r="I262" s="231"/>
      <c r="J262" s="39"/>
      <c r="K262" s="39"/>
      <c r="L262" s="43"/>
      <c r="M262" s="232"/>
      <c r="N262" s="233"/>
      <c r="O262" s="83"/>
      <c r="P262" s="83"/>
      <c r="Q262" s="83"/>
      <c r="R262" s="83"/>
      <c r="S262" s="83"/>
      <c r="T262" s="84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181</v>
      </c>
      <c r="AU262" s="16" t="s">
        <v>85</v>
      </c>
    </row>
    <row r="263" s="2" customFormat="1" ht="24.15" customHeight="1">
      <c r="A263" s="37"/>
      <c r="B263" s="38"/>
      <c r="C263" s="211" t="s">
        <v>535</v>
      </c>
      <c r="D263" s="211" t="s">
        <v>129</v>
      </c>
      <c r="E263" s="212" t="s">
        <v>744</v>
      </c>
      <c r="F263" s="213" t="s">
        <v>745</v>
      </c>
      <c r="G263" s="214" t="s">
        <v>327</v>
      </c>
      <c r="H263" s="215">
        <v>1</v>
      </c>
      <c r="I263" s="216"/>
      <c r="J263" s="217">
        <f>ROUND(I263*H263,2)</f>
        <v>0</v>
      </c>
      <c r="K263" s="213" t="s">
        <v>178</v>
      </c>
      <c r="L263" s="43"/>
      <c r="M263" s="225" t="s">
        <v>20</v>
      </c>
      <c r="N263" s="226" t="s">
        <v>46</v>
      </c>
      <c r="O263" s="83"/>
      <c r="P263" s="227">
        <f>O263*H263</f>
        <v>0</v>
      </c>
      <c r="Q263" s="227">
        <v>0</v>
      </c>
      <c r="R263" s="227">
        <f>Q263*H263</f>
        <v>0</v>
      </c>
      <c r="S263" s="227">
        <v>0.00123</v>
      </c>
      <c r="T263" s="228">
        <f>S263*H263</f>
        <v>0.00123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3" t="s">
        <v>133</v>
      </c>
      <c r="AT263" s="223" t="s">
        <v>129</v>
      </c>
      <c r="AU263" s="223" t="s">
        <v>85</v>
      </c>
      <c r="AY263" s="16" t="s">
        <v>126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6" t="s">
        <v>83</v>
      </c>
      <c r="BK263" s="224">
        <f>ROUND(I263*H263,2)</f>
        <v>0</v>
      </c>
      <c r="BL263" s="16" t="s">
        <v>133</v>
      </c>
      <c r="BM263" s="223" t="s">
        <v>746</v>
      </c>
    </row>
    <row r="264" s="2" customFormat="1">
      <c r="A264" s="37"/>
      <c r="B264" s="38"/>
      <c r="C264" s="39"/>
      <c r="D264" s="229" t="s">
        <v>181</v>
      </c>
      <c r="E264" s="39"/>
      <c r="F264" s="230" t="s">
        <v>747</v>
      </c>
      <c r="G264" s="39"/>
      <c r="H264" s="39"/>
      <c r="I264" s="231"/>
      <c r="J264" s="39"/>
      <c r="K264" s="39"/>
      <c r="L264" s="43"/>
      <c r="M264" s="232"/>
      <c r="N264" s="233"/>
      <c r="O264" s="83"/>
      <c r="P264" s="83"/>
      <c r="Q264" s="83"/>
      <c r="R264" s="83"/>
      <c r="S264" s="83"/>
      <c r="T264" s="84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181</v>
      </c>
      <c r="AU264" s="16" t="s">
        <v>85</v>
      </c>
    </row>
    <row r="265" s="2" customFormat="1" ht="33" customHeight="1">
      <c r="A265" s="37"/>
      <c r="B265" s="38"/>
      <c r="C265" s="211" t="s">
        <v>542</v>
      </c>
      <c r="D265" s="211" t="s">
        <v>129</v>
      </c>
      <c r="E265" s="212" t="s">
        <v>749</v>
      </c>
      <c r="F265" s="213" t="s">
        <v>750</v>
      </c>
      <c r="G265" s="214" t="s">
        <v>327</v>
      </c>
      <c r="H265" s="215">
        <v>3</v>
      </c>
      <c r="I265" s="216"/>
      <c r="J265" s="217">
        <f>ROUND(I265*H265,2)</f>
        <v>0</v>
      </c>
      <c r="K265" s="213" t="s">
        <v>178</v>
      </c>
      <c r="L265" s="43"/>
      <c r="M265" s="225" t="s">
        <v>20</v>
      </c>
      <c r="N265" s="226" t="s">
        <v>46</v>
      </c>
      <c r="O265" s="83"/>
      <c r="P265" s="227">
        <f>O265*H265</f>
        <v>0</v>
      </c>
      <c r="Q265" s="227">
        <v>0</v>
      </c>
      <c r="R265" s="227">
        <f>Q265*H265</f>
        <v>0</v>
      </c>
      <c r="S265" s="227">
        <v>0.0049100000000000003</v>
      </c>
      <c r="T265" s="228">
        <f>S265*H265</f>
        <v>0.01473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3" t="s">
        <v>133</v>
      </c>
      <c r="AT265" s="223" t="s">
        <v>129</v>
      </c>
      <c r="AU265" s="223" t="s">
        <v>85</v>
      </c>
      <c r="AY265" s="16" t="s">
        <v>126</v>
      </c>
      <c r="BE265" s="224">
        <f>IF(N265="základní",J265,0)</f>
        <v>0</v>
      </c>
      <c r="BF265" s="224">
        <f>IF(N265="snížená",J265,0)</f>
        <v>0</v>
      </c>
      <c r="BG265" s="224">
        <f>IF(N265="zákl. přenesená",J265,0)</f>
        <v>0</v>
      </c>
      <c r="BH265" s="224">
        <f>IF(N265="sníž. přenesená",J265,0)</f>
        <v>0</v>
      </c>
      <c r="BI265" s="224">
        <f>IF(N265="nulová",J265,0)</f>
        <v>0</v>
      </c>
      <c r="BJ265" s="16" t="s">
        <v>83</v>
      </c>
      <c r="BK265" s="224">
        <f>ROUND(I265*H265,2)</f>
        <v>0</v>
      </c>
      <c r="BL265" s="16" t="s">
        <v>133</v>
      </c>
      <c r="BM265" s="223" t="s">
        <v>751</v>
      </c>
    </row>
    <row r="266" s="2" customFormat="1">
      <c r="A266" s="37"/>
      <c r="B266" s="38"/>
      <c r="C266" s="39"/>
      <c r="D266" s="229" t="s">
        <v>181</v>
      </c>
      <c r="E266" s="39"/>
      <c r="F266" s="230" t="s">
        <v>752</v>
      </c>
      <c r="G266" s="39"/>
      <c r="H266" s="39"/>
      <c r="I266" s="231"/>
      <c r="J266" s="39"/>
      <c r="K266" s="39"/>
      <c r="L266" s="43"/>
      <c r="M266" s="232"/>
      <c r="N266" s="233"/>
      <c r="O266" s="83"/>
      <c r="P266" s="83"/>
      <c r="Q266" s="83"/>
      <c r="R266" s="83"/>
      <c r="S266" s="83"/>
      <c r="T266" s="84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181</v>
      </c>
      <c r="AU266" s="16" t="s">
        <v>85</v>
      </c>
    </row>
    <row r="267" s="2" customFormat="1" ht="37.8" customHeight="1">
      <c r="A267" s="37"/>
      <c r="B267" s="38"/>
      <c r="C267" s="211" t="s">
        <v>547</v>
      </c>
      <c r="D267" s="211" t="s">
        <v>129</v>
      </c>
      <c r="E267" s="212" t="s">
        <v>754</v>
      </c>
      <c r="F267" s="213" t="s">
        <v>755</v>
      </c>
      <c r="G267" s="214" t="s">
        <v>327</v>
      </c>
      <c r="H267" s="215">
        <v>2</v>
      </c>
      <c r="I267" s="216"/>
      <c r="J267" s="217">
        <f>ROUND(I267*H267,2)</f>
        <v>0</v>
      </c>
      <c r="K267" s="213" t="s">
        <v>178</v>
      </c>
      <c r="L267" s="43"/>
      <c r="M267" s="225" t="s">
        <v>20</v>
      </c>
      <c r="N267" s="226" t="s">
        <v>46</v>
      </c>
      <c r="O267" s="83"/>
      <c r="P267" s="227">
        <f>O267*H267</f>
        <v>0</v>
      </c>
      <c r="Q267" s="227">
        <v>0</v>
      </c>
      <c r="R267" s="227">
        <f>Q267*H267</f>
        <v>0</v>
      </c>
      <c r="S267" s="227">
        <v>0.00511</v>
      </c>
      <c r="T267" s="228">
        <f>S267*H267</f>
        <v>0.01022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3" t="s">
        <v>133</v>
      </c>
      <c r="AT267" s="223" t="s">
        <v>129</v>
      </c>
      <c r="AU267" s="223" t="s">
        <v>85</v>
      </c>
      <c r="AY267" s="16" t="s">
        <v>126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6" t="s">
        <v>83</v>
      </c>
      <c r="BK267" s="224">
        <f>ROUND(I267*H267,2)</f>
        <v>0</v>
      </c>
      <c r="BL267" s="16" t="s">
        <v>133</v>
      </c>
      <c r="BM267" s="223" t="s">
        <v>756</v>
      </c>
    </row>
    <row r="268" s="2" customFormat="1">
      <c r="A268" s="37"/>
      <c r="B268" s="38"/>
      <c r="C268" s="39"/>
      <c r="D268" s="229" t="s">
        <v>181</v>
      </c>
      <c r="E268" s="39"/>
      <c r="F268" s="230" t="s">
        <v>757</v>
      </c>
      <c r="G268" s="39"/>
      <c r="H268" s="39"/>
      <c r="I268" s="231"/>
      <c r="J268" s="39"/>
      <c r="K268" s="39"/>
      <c r="L268" s="43"/>
      <c r="M268" s="232"/>
      <c r="N268" s="233"/>
      <c r="O268" s="83"/>
      <c r="P268" s="83"/>
      <c r="Q268" s="83"/>
      <c r="R268" s="83"/>
      <c r="S268" s="83"/>
      <c r="T268" s="84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181</v>
      </c>
      <c r="AU268" s="16" t="s">
        <v>85</v>
      </c>
    </row>
    <row r="269" s="2" customFormat="1" ht="24.15" customHeight="1">
      <c r="A269" s="37"/>
      <c r="B269" s="38"/>
      <c r="C269" s="211" t="s">
        <v>552</v>
      </c>
      <c r="D269" s="211" t="s">
        <v>129</v>
      </c>
      <c r="E269" s="212" t="s">
        <v>768</v>
      </c>
      <c r="F269" s="213" t="s">
        <v>769</v>
      </c>
      <c r="G269" s="214" t="s">
        <v>327</v>
      </c>
      <c r="H269" s="215">
        <v>1</v>
      </c>
      <c r="I269" s="216"/>
      <c r="J269" s="217">
        <f>ROUND(I269*H269,2)</f>
        <v>0</v>
      </c>
      <c r="K269" s="213" t="s">
        <v>178</v>
      </c>
      <c r="L269" s="43"/>
      <c r="M269" s="225" t="s">
        <v>20</v>
      </c>
      <c r="N269" s="226" t="s">
        <v>46</v>
      </c>
      <c r="O269" s="83"/>
      <c r="P269" s="227">
        <f>O269*H269</f>
        <v>0</v>
      </c>
      <c r="Q269" s="227">
        <v>0.00055999999999999995</v>
      </c>
      <c r="R269" s="227">
        <f>Q269*H269</f>
        <v>0.00055999999999999995</v>
      </c>
      <c r="S269" s="227">
        <v>0</v>
      </c>
      <c r="T269" s="228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3" t="s">
        <v>133</v>
      </c>
      <c r="AT269" s="223" t="s">
        <v>129</v>
      </c>
      <c r="AU269" s="223" t="s">
        <v>85</v>
      </c>
      <c r="AY269" s="16" t="s">
        <v>126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6" t="s">
        <v>83</v>
      </c>
      <c r="BK269" s="224">
        <f>ROUND(I269*H269,2)</f>
        <v>0</v>
      </c>
      <c r="BL269" s="16" t="s">
        <v>133</v>
      </c>
      <c r="BM269" s="223" t="s">
        <v>770</v>
      </c>
    </row>
    <row r="270" s="2" customFormat="1">
      <c r="A270" s="37"/>
      <c r="B270" s="38"/>
      <c r="C270" s="39"/>
      <c r="D270" s="229" t="s">
        <v>181</v>
      </c>
      <c r="E270" s="39"/>
      <c r="F270" s="230" t="s">
        <v>771</v>
      </c>
      <c r="G270" s="39"/>
      <c r="H270" s="39"/>
      <c r="I270" s="231"/>
      <c r="J270" s="39"/>
      <c r="K270" s="39"/>
      <c r="L270" s="43"/>
      <c r="M270" s="232"/>
      <c r="N270" s="233"/>
      <c r="O270" s="83"/>
      <c r="P270" s="83"/>
      <c r="Q270" s="83"/>
      <c r="R270" s="83"/>
      <c r="S270" s="83"/>
      <c r="T270" s="84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181</v>
      </c>
      <c r="AU270" s="16" t="s">
        <v>85</v>
      </c>
    </row>
    <row r="271" s="2" customFormat="1" ht="33" customHeight="1">
      <c r="A271" s="37"/>
      <c r="B271" s="38"/>
      <c r="C271" s="211" t="s">
        <v>557</v>
      </c>
      <c r="D271" s="211" t="s">
        <v>129</v>
      </c>
      <c r="E271" s="212" t="s">
        <v>773</v>
      </c>
      <c r="F271" s="213" t="s">
        <v>774</v>
      </c>
      <c r="G271" s="214" t="s">
        <v>327</v>
      </c>
      <c r="H271" s="215">
        <v>2</v>
      </c>
      <c r="I271" s="216"/>
      <c r="J271" s="217">
        <f>ROUND(I271*H271,2)</f>
        <v>0</v>
      </c>
      <c r="K271" s="213" t="s">
        <v>178</v>
      </c>
      <c r="L271" s="43"/>
      <c r="M271" s="225" t="s">
        <v>20</v>
      </c>
      <c r="N271" s="226" t="s">
        <v>46</v>
      </c>
      <c r="O271" s="83"/>
      <c r="P271" s="227">
        <f>O271*H271</f>
        <v>0</v>
      </c>
      <c r="Q271" s="227">
        <v>0.00027</v>
      </c>
      <c r="R271" s="227">
        <f>Q271*H271</f>
        <v>0.00054000000000000001</v>
      </c>
      <c r="S271" s="227">
        <v>0</v>
      </c>
      <c r="T271" s="228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3" t="s">
        <v>133</v>
      </c>
      <c r="AT271" s="223" t="s">
        <v>129</v>
      </c>
      <c r="AU271" s="223" t="s">
        <v>85</v>
      </c>
      <c r="AY271" s="16" t="s">
        <v>126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6" t="s">
        <v>83</v>
      </c>
      <c r="BK271" s="224">
        <f>ROUND(I271*H271,2)</f>
        <v>0</v>
      </c>
      <c r="BL271" s="16" t="s">
        <v>133</v>
      </c>
      <c r="BM271" s="223" t="s">
        <v>775</v>
      </c>
    </row>
    <row r="272" s="2" customFormat="1">
      <c r="A272" s="37"/>
      <c r="B272" s="38"/>
      <c r="C272" s="39"/>
      <c r="D272" s="229" t="s">
        <v>181</v>
      </c>
      <c r="E272" s="39"/>
      <c r="F272" s="230" t="s">
        <v>776</v>
      </c>
      <c r="G272" s="39"/>
      <c r="H272" s="39"/>
      <c r="I272" s="231"/>
      <c r="J272" s="39"/>
      <c r="K272" s="39"/>
      <c r="L272" s="43"/>
      <c r="M272" s="232"/>
      <c r="N272" s="233"/>
      <c r="O272" s="83"/>
      <c r="P272" s="83"/>
      <c r="Q272" s="83"/>
      <c r="R272" s="83"/>
      <c r="S272" s="83"/>
      <c r="T272" s="84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181</v>
      </c>
      <c r="AU272" s="16" t="s">
        <v>85</v>
      </c>
    </row>
    <row r="273" s="2" customFormat="1" ht="33" customHeight="1">
      <c r="A273" s="37"/>
      <c r="B273" s="38"/>
      <c r="C273" s="211" t="s">
        <v>562</v>
      </c>
      <c r="D273" s="211" t="s">
        <v>129</v>
      </c>
      <c r="E273" s="212" t="s">
        <v>778</v>
      </c>
      <c r="F273" s="213" t="s">
        <v>779</v>
      </c>
      <c r="G273" s="214" t="s">
        <v>327</v>
      </c>
      <c r="H273" s="215">
        <v>1</v>
      </c>
      <c r="I273" s="216"/>
      <c r="J273" s="217">
        <f>ROUND(I273*H273,2)</f>
        <v>0</v>
      </c>
      <c r="K273" s="213" t="s">
        <v>178</v>
      </c>
      <c r="L273" s="43"/>
      <c r="M273" s="225" t="s">
        <v>20</v>
      </c>
      <c r="N273" s="226" t="s">
        <v>46</v>
      </c>
      <c r="O273" s="83"/>
      <c r="P273" s="227">
        <f>O273*H273</f>
        <v>0</v>
      </c>
      <c r="Q273" s="227">
        <v>0.00040000000000000002</v>
      </c>
      <c r="R273" s="227">
        <f>Q273*H273</f>
        <v>0.00040000000000000002</v>
      </c>
      <c r="S273" s="227">
        <v>0</v>
      </c>
      <c r="T273" s="228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3" t="s">
        <v>133</v>
      </c>
      <c r="AT273" s="223" t="s">
        <v>129</v>
      </c>
      <c r="AU273" s="223" t="s">
        <v>85</v>
      </c>
      <c r="AY273" s="16" t="s">
        <v>126</v>
      </c>
      <c r="BE273" s="224">
        <f>IF(N273="základní",J273,0)</f>
        <v>0</v>
      </c>
      <c r="BF273" s="224">
        <f>IF(N273="snížená",J273,0)</f>
        <v>0</v>
      </c>
      <c r="BG273" s="224">
        <f>IF(N273="zákl. přenesená",J273,0)</f>
        <v>0</v>
      </c>
      <c r="BH273" s="224">
        <f>IF(N273="sníž. přenesená",J273,0)</f>
        <v>0</v>
      </c>
      <c r="BI273" s="224">
        <f>IF(N273="nulová",J273,0)</f>
        <v>0</v>
      </c>
      <c r="BJ273" s="16" t="s">
        <v>83</v>
      </c>
      <c r="BK273" s="224">
        <f>ROUND(I273*H273,2)</f>
        <v>0</v>
      </c>
      <c r="BL273" s="16" t="s">
        <v>133</v>
      </c>
      <c r="BM273" s="223" t="s">
        <v>780</v>
      </c>
    </row>
    <row r="274" s="2" customFormat="1">
      <c r="A274" s="37"/>
      <c r="B274" s="38"/>
      <c r="C274" s="39"/>
      <c r="D274" s="229" t="s">
        <v>181</v>
      </c>
      <c r="E274" s="39"/>
      <c r="F274" s="230" t="s">
        <v>781</v>
      </c>
      <c r="G274" s="39"/>
      <c r="H274" s="39"/>
      <c r="I274" s="231"/>
      <c r="J274" s="39"/>
      <c r="K274" s="39"/>
      <c r="L274" s="43"/>
      <c r="M274" s="232"/>
      <c r="N274" s="233"/>
      <c r="O274" s="83"/>
      <c r="P274" s="83"/>
      <c r="Q274" s="83"/>
      <c r="R274" s="83"/>
      <c r="S274" s="83"/>
      <c r="T274" s="84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181</v>
      </c>
      <c r="AU274" s="16" t="s">
        <v>85</v>
      </c>
    </row>
    <row r="275" s="2" customFormat="1" ht="33" customHeight="1">
      <c r="A275" s="37"/>
      <c r="B275" s="38"/>
      <c r="C275" s="211" t="s">
        <v>567</v>
      </c>
      <c r="D275" s="211" t="s">
        <v>129</v>
      </c>
      <c r="E275" s="212" t="s">
        <v>793</v>
      </c>
      <c r="F275" s="213" t="s">
        <v>794</v>
      </c>
      <c r="G275" s="214" t="s">
        <v>190</v>
      </c>
      <c r="H275" s="215">
        <v>45.68</v>
      </c>
      <c r="I275" s="216"/>
      <c r="J275" s="217">
        <f>ROUND(I275*H275,2)</f>
        <v>0</v>
      </c>
      <c r="K275" s="213" t="s">
        <v>178</v>
      </c>
      <c r="L275" s="43"/>
      <c r="M275" s="225" t="s">
        <v>20</v>
      </c>
      <c r="N275" s="226" t="s">
        <v>46</v>
      </c>
      <c r="O275" s="83"/>
      <c r="P275" s="227">
        <f>O275*H275</f>
        <v>0</v>
      </c>
      <c r="Q275" s="227">
        <v>1.0000000000000001E-05</v>
      </c>
      <c r="R275" s="227">
        <f>Q275*H275</f>
        <v>0.00045680000000000004</v>
      </c>
      <c r="S275" s="227">
        <v>0</v>
      </c>
      <c r="T275" s="228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3" t="s">
        <v>133</v>
      </c>
      <c r="AT275" s="223" t="s">
        <v>129</v>
      </c>
      <c r="AU275" s="223" t="s">
        <v>85</v>
      </c>
      <c r="AY275" s="16" t="s">
        <v>126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6" t="s">
        <v>83</v>
      </c>
      <c r="BK275" s="224">
        <f>ROUND(I275*H275,2)</f>
        <v>0</v>
      </c>
      <c r="BL275" s="16" t="s">
        <v>133</v>
      </c>
      <c r="BM275" s="223" t="s">
        <v>795</v>
      </c>
    </row>
    <row r="276" s="2" customFormat="1">
      <c r="A276" s="37"/>
      <c r="B276" s="38"/>
      <c r="C276" s="39"/>
      <c r="D276" s="229" t="s">
        <v>181</v>
      </c>
      <c r="E276" s="39"/>
      <c r="F276" s="230" t="s">
        <v>796</v>
      </c>
      <c r="G276" s="39"/>
      <c r="H276" s="39"/>
      <c r="I276" s="231"/>
      <c r="J276" s="39"/>
      <c r="K276" s="39"/>
      <c r="L276" s="43"/>
      <c r="M276" s="232"/>
      <c r="N276" s="233"/>
      <c r="O276" s="83"/>
      <c r="P276" s="83"/>
      <c r="Q276" s="83"/>
      <c r="R276" s="83"/>
      <c r="S276" s="83"/>
      <c r="T276" s="84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6" t="s">
        <v>181</v>
      </c>
      <c r="AU276" s="16" t="s">
        <v>85</v>
      </c>
    </row>
    <row r="277" s="2" customFormat="1" ht="37.8" customHeight="1">
      <c r="A277" s="37"/>
      <c r="B277" s="38"/>
      <c r="C277" s="211" t="s">
        <v>572</v>
      </c>
      <c r="D277" s="211" t="s">
        <v>129</v>
      </c>
      <c r="E277" s="212" t="s">
        <v>798</v>
      </c>
      <c r="F277" s="213" t="s">
        <v>799</v>
      </c>
      <c r="G277" s="214" t="s">
        <v>190</v>
      </c>
      <c r="H277" s="215">
        <v>45.68</v>
      </c>
      <c r="I277" s="216"/>
      <c r="J277" s="217">
        <f>ROUND(I277*H277,2)</f>
        <v>0</v>
      </c>
      <c r="K277" s="213" t="s">
        <v>178</v>
      </c>
      <c r="L277" s="43"/>
      <c r="M277" s="225" t="s">
        <v>20</v>
      </c>
      <c r="N277" s="226" t="s">
        <v>46</v>
      </c>
      <c r="O277" s="83"/>
      <c r="P277" s="227">
        <f>O277*H277</f>
        <v>0</v>
      </c>
      <c r="Q277" s="227">
        <v>2.0000000000000002E-05</v>
      </c>
      <c r="R277" s="227">
        <f>Q277*H277</f>
        <v>0.00091360000000000009</v>
      </c>
      <c r="S277" s="227">
        <v>0</v>
      </c>
      <c r="T277" s="228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23" t="s">
        <v>133</v>
      </c>
      <c r="AT277" s="223" t="s">
        <v>129</v>
      </c>
      <c r="AU277" s="223" t="s">
        <v>85</v>
      </c>
      <c r="AY277" s="16" t="s">
        <v>126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6" t="s">
        <v>83</v>
      </c>
      <c r="BK277" s="224">
        <f>ROUND(I277*H277,2)</f>
        <v>0</v>
      </c>
      <c r="BL277" s="16" t="s">
        <v>133</v>
      </c>
      <c r="BM277" s="223" t="s">
        <v>800</v>
      </c>
    </row>
    <row r="278" s="2" customFormat="1">
      <c r="A278" s="37"/>
      <c r="B278" s="38"/>
      <c r="C278" s="39"/>
      <c r="D278" s="229" t="s">
        <v>181</v>
      </c>
      <c r="E278" s="39"/>
      <c r="F278" s="230" t="s">
        <v>801</v>
      </c>
      <c r="G278" s="39"/>
      <c r="H278" s="39"/>
      <c r="I278" s="231"/>
      <c r="J278" s="39"/>
      <c r="K278" s="39"/>
      <c r="L278" s="43"/>
      <c r="M278" s="232"/>
      <c r="N278" s="233"/>
      <c r="O278" s="83"/>
      <c r="P278" s="83"/>
      <c r="Q278" s="83"/>
      <c r="R278" s="83"/>
      <c r="S278" s="83"/>
      <c r="T278" s="84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181</v>
      </c>
      <c r="AU278" s="16" t="s">
        <v>85</v>
      </c>
    </row>
    <row r="279" s="2" customFormat="1" ht="49.05" customHeight="1">
      <c r="A279" s="37"/>
      <c r="B279" s="38"/>
      <c r="C279" s="211" t="s">
        <v>577</v>
      </c>
      <c r="D279" s="211" t="s">
        <v>129</v>
      </c>
      <c r="E279" s="212" t="s">
        <v>803</v>
      </c>
      <c r="F279" s="213" t="s">
        <v>804</v>
      </c>
      <c r="G279" s="214" t="s">
        <v>226</v>
      </c>
      <c r="H279" s="215">
        <v>0.058000000000000003</v>
      </c>
      <c r="I279" s="216"/>
      <c r="J279" s="217">
        <f>ROUND(I279*H279,2)</f>
        <v>0</v>
      </c>
      <c r="K279" s="213" t="s">
        <v>178</v>
      </c>
      <c r="L279" s="43"/>
      <c r="M279" s="225" t="s">
        <v>20</v>
      </c>
      <c r="N279" s="226" t="s">
        <v>46</v>
      </c>
      <c r="O279" s="83"/>
      <c r="P279" s="227">
        <f>O279*H279</f>
        <v>0</v>
      </c>
      <c r="Q279" s="227">
        <v>0</v>
      </c>
      <c r="R279" s="227">
        <f>Q279*H279</f>
        <v>0</v>
      </c>
      <c r="S279" s="227">
        <v>0</v>
      </c>
      <c r="T279" s="228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23" t="s">
        <v>133</v>
      </c>
      <c r="AT279" s="223" t="s">
        <v>129</v>
      </c>
      <c r="AU279" s="223" t="s">
        <v>85</v>
      </c>
      <c r="AY279" s="16" t="s">
        <v>126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6" t="s">
        <v>83</v>
      </c>
      <c r="BK279" s="224">
        <f>ROUND(I279*H279,2)</f>
        <v>0</v>
      </c>
      <c r="BL279" s="16" t="s">
        <v>133</v>
      </c>
      <c r="BM279" s="223" t="s">
        <v>805</v>
      </c>
    </row>
    <row r="280" s="2" customFormat="1">
      <c r="A280" s="37"/>
      <c r="B280" s="38"/>
      <c r="C280" s="39"/>
      <c r="D280" s="229" t="s">
        <v>181</v>
      </c>
      <c r="E280" s="39"/>
      <c r="F280" s="230" t="s">
        <v>806</v>
      </c>
      <c r="G280" s="39"/>
      <c r="H280" s="39"/>
      <c r="I280" s="231"/>
      <c r="J280" s="39"/>
      <c r="K280" s="39"/>
      <c r="L280" s="43"/>
      <c r="M280" s="232"/>
      <c r="N280" s="233"/>
      <c r="O280" s="83"/>
      <c r="P280" s="83"/>
      <c r="Q280" s="83"/>
      <c r="R280" s="83"/>
      <c r="S280" s="83"/>
      <c r="T280" s="84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181</v>
      </c>
      <c r="AU280" s="16" t="s">
        <v>85</v>
      </c>
    </row>
    <row r="281" s="12" customFormat="1" ht="22.8" customHeight="1">
      <c r="A281" s="12"/>
      <c r="B281" s="195"/>
      <c r="C281" s="196"/>
      <c r="D281" s="197" t="s">
        <v>74</v>
      </c>
      <c r="E281" s="209" t="s">
        <v>807</v>
      </c>
      <c r="F281" s="209" t="s">
        <v>808</v>
      </c>
      <c r="G281" s="196"/>
      <c r="H281" s="196"/>
      <c r="I281" s="199"/>
      <c r="J281" s="210">
        <f>BK281</f>
        <v>0</v>
      </c>
      <c r="K281" s="196"/>
      <c r="L281" s="201"/>
      <c r="M281" s="202"/>
      <c r="N281" s="203"/>
      <c r="O281" s="203"/>
      <c r="P281" s="204">
        <f>SUM(P282:P339)</f>
        <v>0</v>
      </c>
      <c r="Q281" s="203"/>
      <c r="R281" s="204">
        <f>SUM(R282:R339)</f>
        <v>0.26238999999999996</v>
      </c>
      <c r="S281" s="203"/>
      <c r="T281" s="205">
        <f>SUM(T282:T339)</f>
        <v>0.24037000000000003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6" t="s">
        <v>85</v>
      </c>
      <c r="AT281" s="207" t="s">
        <v>74</v>
      </c>
      <c r="AU281" s="207" t="s">
        <v>83</v>
      </c>
      <c r="AY281" s="206" t="s">
        <v>126</v>
      </c>
      <c r="BK281" s="208">
        <f>SUM(BK282:BK339)</f>
        <v>0</v>
      </c>
    </row>
    <row r="282" s="2" customFormat="1" ht="24.15" customHeight="1">
      <c r="A282" s="37"/>
      <c r="B282" s="38"/>
      <c r="C282" s="211" t="s">
        <v>582</v>
      </c>
      <c r="D282" s="211" t="s">
        <v>129</v>
      </c>
      <c r="E282" s="212" t="s">
        <v>810</v>
      </c>
      <c r="F282" s="213" t="s">
        <v>811</v>
      </c>
      <c r="G282" s="214" t="s">
        <v>132</v>
      </c>
      <c r="H282" s="215">
        <v>5</v>
      </c>
      <c r="I282" s="216"/>
      <c r="J282" s="217">
        <f>ROUND(I282*H282,2)</f>
        <v>0</v>
      </c>
      <c r="K282" s="213" t="s">
        <v>178</v>
      </c>
      <c r="L282" s="43"/>
      <c r="M282" s="225" t="s">
        <v>20</v>
      </c>
      <c r="N282" s="226" t="s">
        <v>46</v>
      </c>
      <c r="O282" s="83"/>
      <c r="P282" s="227">
        <f>O282*H282</f>
        <v>0</v>
      </c>
      <c r="Q282" s="227">
        <v>0</v>
      </c>
      <c r="R282" s="227">
        <f>Q282*H282</f>
        <v>0</v>
      </c>
      <c r="S282" s="227">
        <v>0.01933</v>
      </c>
      <c r="T282" s="228">
        <f>S282*H282</f>
        <v>0.09665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3" t="s">
        <v>133</v>
      </c>
      <c r="AT282" s="223" t="s">
        <v>129</v>
      </c>
      <c r="AU282" s="223" t="s">
        <v>85</v>
      </c>
      <c r="AY282" s="16" t="s">
        <v>126</v>
      </c>
      <c r="BE282" s="224">
        <f>IF(N282="základní",J282,0)</f>
        <v>0</v>
      </c>
      <c r="BF282" s="224">
        <f>IF(N282="snížená",J282,0)</f>
        <v>0</v>
      </c>
      <c r="BG282" s="224">
        <f>IF(N282="zákl. přenesená",J282,0)</f>
        <v>0</v>
      </c>
      <c r="BH282" s="224">
        <f>IF(N282="sníž. přenesená",J282,0)</f>
        <v>0</v>
      </c>
      <c r="BI282" s="224">
        <f>IF(N282="nulová",J282,0)</f>
        <v>0</v>
      </c>
      <c r="BJ282" s="16" t="s">
        <v>83</v>
      </c>
      <c r="BK282" s="224">
        <f>ROUND(I282*H282,2)</f>
        <v>0</v>
      </c>
      <c r="BL282" s="16" t="s">
        <v>133</v>
      </c>
      <c r="BM282" s="223" t="s">
        <v>812</v>
      </c>
    </row>
    <row r="283" s="2" customFormat="1">
      <c r="A283" s="37"/>
      <c r="B283" s="38"/>
      <c r="C283" s="39"/>
      <c r="D283" s="229" t="s">
        <v>181</v>
      </c>
      <c r="E283" s="39"/>
      <c r="F283" s="230" t="s">
        <v>813</v>
      </c>
      <c r="G283" s="39"/>
      <c r="H283" s="39"/>
      <c r="I283" s="231"/>
      <c r="J283" s="39"/>
      <c r="K283" s="39"/>
      <c r="L283" s="43"/>
      <c r="M283" s="232"/>
      <c r="N283" s="233"/>
      <c r="O283" s="83"/>
      <c r="P283" s="83"/>
      <c r="Q283" s="83"/>
      <c r="R283" s="83"/>
      <c r="S283" s="83"/>
      <c r="T283" s="84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181</v>
      </c>
      <c r="AU283" s="16" t="s">
        <v>85</v>
      </c>
    </row>
    <row r="284" s="2" customFormat="1" ht="24.15" customHeight="1">
      <c r="A284" s="37"/>
      <c r="B284" s="38"/>
      <c r="C284" s="211" t="s">
        <v>587</v>
      </c>
      <c r="D284" s="211" t="s">
        <v>129</v>
      </c>
      <c r="E284" s="212" t="s">
        <v>815</v>
      </c>
      <c r="F284" s="213" t="s">
        <v>816</v>
      </c>
      <c r="G284" s="214" t="s">
        <v>327</v>
      </c>
      <c r="H284" s="215">
        <v>4</v>
      </c>
      <c r="I284" s="216"/>
      <c r="J284" s="217">
        <f>ROUND(I284*H284,2)</f>
        <v>0</v>
      </c>
      <c r="K284" s="213" t="s">
        <v>178</v>
      </c>
      <c r="L284" s="43"/>
      <c r="M284" s="225" t="s">
        <v>20</v>
      </c>
      <c r="N284" s="226" t="s">
        <v>46</v>
      </c>
      <c r="O284" s="83"/>
      <c r="P284" s="227">
        <f>O284*H284</f>
        <v>0</v>
      </c>
      <c r="Q284" s="227">
        <v>0.0011900000000000001</v>
      </c>
      <c r="R284" s="227">
        <f>Q284*H284</f>
        <v>0.0047600000000000003</v>
      </c>
      <c r="S284" s="227">
        <v>0</v>
      </c>
      <c r="T284" s="228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3" t="s">
        <v>133</v>
      </c>
      <c r="AT284" s="223" t="s">
        <v>129</v>
      </c>
      <c r="AU284" s="223" t="s">
        <v>85</v>
      </c>
      <c r="AY284" s="16" t="s">
        <v>126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6" t="s">
        <v>83</v>
      </c>
      <c r="BK284" s="224">
        <f>ROUND(I284*H284,2)</f>
        <v>0</v>
      </c>
      <c r="BL284" s="16" t="s">
        <v>133</v>
      </c>
      <c r="BM284" s="223" t="s">
        <v>817</v>
      </c>
    </row>
    <row r="285" s="2" customFormat="1">
      <c r="A285" s="37"/>
      <c r="B285" s="38"/>
      <c r="C285" s="39"/>
      <c r="D285" s="229" t="s">
        <v>181</v>
      </c>
      <c r="E285" s="39"/>
      <c r="F285" s="230" t="s">
        <v>818</v>
      </c>
      <c r="G285" s="39"/>
      <c r="H285" s="39"/>
      <c r="I285" s="231"/>
      <c r="J285" s="39"/>
      <c r="K285" s="39"/>
      <c r="L285" s="43"/>
      <c r="M285" s="232"/>
      <c r="N285" s="233"/>
      <c r="O285" s="83"/>
      <c r="P285" s="83"/>
      <c r="Q285" s="83"/>
      <c r="R285" s="83"/>
      <c r="S285" s="83"/>
      <c r="T285" s="84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181</v>
      </c>
      <c r="AU285" s="16" t="s">
        <v>85</v>
      </c>
    </row>
    <row r="286" s="2" customFormat="1" ht="16.5" customHeight="1">
      <c r="A286" s="37"/>
      <c r="B286" s="38"/>
      <c r="C286" s="234" t="s">
        <v>592</v>
      </c>
      <c r="D286" s="234" t="s">
        <v>244</v>
      </c>
      <c r="E286" s="235" t="s">
        <v>820</v>
      </c>
      <c r="F286" s="236" t="s">
        <v>821</v>
      </c>
      <c r="G286" s="237" t="s">
        <v>327</v>
      </c>
      <c r="H286" s="238">
        <v>4</v>
      </c>
      <c r="I286" s="239"/>
      <c r="J286" s="240">
        <f>ROUND(I286*H286,2)</f>
        <v>0</v>
      </c>
      <c r="K286" s="236" t="s">
        <v>20</v>
      </c>
      <c r="L286" s="241"/>
      <c r="M286" s="242" t="s">
        <v>20</v>
      </c>
      <c r="N286" s="243" t="s">
        <v>46</v>
      </c>
      <c r="O286" s="83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3" t="s">
        <v>335</v>
      </c>
      <c r="AT286" s="223" t="s">
        <v>244</v>
      </c>
      <c r="AU286" s="223" t="s">
        <v>85</v>
      </c>
      <c r="AY286" s="16" t="s">
        <v>126</v>
      </c>
      <c r="BE286" s="224">
        <f>IF(N286="základní",J286,0)</f>
        <v>0</v>
      </c>
      <c r="BF286" s="224">
        <f>IF(N286="snížená",J286,0)</f>
        <v>0</v>
      </c>
      <c r="BG286" s="224">
        <f>IF(N286="zákl. přenesená",J286,0)</f>
        <v>0</v>
      </c>
      <c r="BH286" s="224">
        <f>IF(N286="sníž. přenesená",J286,0)</f>
        <v>0</v>
      </c>
      <c r="BI286" s="224">
        <f>IF(N286="nulová",J286,0)</f>
        <v>0</v>
      </c>
      <c r="BJ286" s="16" t="s">
        <v>83</v>
      </c>
      <c r="BK286" s="224">
        <f>ROUND(I286*H286,2)</f>
        <v>0</v>
      </c>
      <c r="BL286" s="16" t="s">
        <v>133</v>
      </c>
      <c r="BM286" s="223" t="s">
        <v>822</v>
      </c>
    </row>
    <row r="287" s="2" customFormat="1" ht="24.15" customHeight="1">
      <c r="A287" s="37"/>
      <c r="B287" s="38"/>
      <c r="C287" s="211" t="s">
        <v>597</v>
      </c>
      <c r="D287" s="211" t="s">
        <v>129</v>
      </c>
      <c r="E287" s="212" t="s">
        <v>824</v>
      </c>
      <c r="F287" s="213" t="s">
        <v>825</v>
      </c>
      <c r="G287" s="214" t="s">
        <v>327</v>
      </c>
      <c r="H287" s="215">
        <v>4</v>
      </c>
      <c r="I287" s="216"/>
      <c r="J287" s="217">
        <f>ROUND(I287*H287,2)</f>
        <v>0</v>
      </c>
      <c r="K287" s="213" t="s">
        <v>178</v>
      </c>
      <c r="L287" s="43"/>
      <c r="M287" s="225" t="s">
        <v>20</v>
      </c>
      <c r="N287" s="226" t="s">
        <v>46</v>
      </c>
      <c r="O287" s="83"/>
      <c r="P287" s="227">
        <f>O287*H287</f>
        <v>0</v>
      </c>
      <c r="Q287" s="227">
        <v>0</v>
      </c>
      <c r="R287" s="227">
        <f>Q287*H287</f>
        <v>0</v>
      </c>
      <c r="S287" s="227">
        <v>0</v>
      </c>
      <c r="T287" s="228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3" t="s">
        <v>133</v>
      </c>
      <c r="AT287" s="223" t="s">
        <v>129</v>
      </c>
      <c r="AU287" s="223" t="s">
        <v>85</v>
      </c>
      <c r="AY287" s="16" t="s">
        <v>126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6" t="s">
        <v>83</v>
      </c>
      <c r="BK287" s="224">
        <f>ROUND(I287*H287,2)</f>
        <v>0</v>
      </c>
      <c r="BL287" s="16" t="s">
        <v>133</v>
      </c>
      <c r="BM287" s="223" t="s">
        <v>826</v>
      </c>
    </row>
    <row r="288" s="2" customFormat="1">
      <c r="A288" s="37"/>
      <c r="B288" s="38"/>
      <c r="C288" s="39"/>
      <c r="D288" s="229" t="s">
        <v>181</v>
      </c>
      <c r="E288" s="39"/>
      <c r="F288" s="230" t="s">
        <v>827</v>
      </c>
      <c r="G288" s="39"/>
      <c r="H288" s="39"/>
      <c r="I288" s="231"/>
      <c r="J288" s="39"/>
      <c r="K288" s="39"/>
      <c r="L288" s="43"/>
      <c r="M288" s="232"/>
      <c r="N288" s="233"/>
      <c r="O288" s="83"/>
      <c r="P288" s="83"/>
      <c r="Q288" s="83"/>
      <c r="R288" s="83"/>
      <c r="S288" s="83"/>
      <c r="T288" s="84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181</v>
      </c>
      <c r="AU288" s="16" t="s">
        <v>85</v>
      </c>
    </row>
    <row r="289" s="2" customFormat="1" ht="16.5" customHeight="1">
      <c r="A289" s="37"/>
      <c r="B289" s="38"/>
      <c r="C289" s="234" t="s">
        <v>602</v>
      </c>
      <c r="D289" s="234" t="s">
        <v>244</v>
      </c>
      <c r="E289" s="235" t="s">
        <v>829</v>
      </c>
      <c r="F289" s="236" t="s">
        <v>830</v>
      </c>
      <c r="G289" s="237" t="s">
        <v>327</v>
      </c>
      <c r="H289" s="238">
        <v>4</v>
      </c>
      <c r="I289" s="239"/>
      <c r="J289" s="240">
        <f>ROUND(I289*H289,2)</f>
        <v>0</v>
      </c>
      <c r="K289" s="236" t="s">
        <v>178</v>
      </c>
      <c r="L289" s="241"/>
      <c r="M289" s="242" t="s">
        <v>20</v>
      </c>
      <c r="N289" s="243" t="s">
        <v>46</v>
      </c>
      <c r="O289" s="83"/>
      <c r="P289" s="227">
        <f>O289*H289</f>
        <v>0</v>
      </c>
      <c r="Q289" s="227">
        <v>0.00085999999999999998</v>
      </c>
      <c r="R289" s="227">
        <f>Q289*H289</f>
        <v>0.0034399999999999999</v>
      </c>
      <c r="S289" s="227">
        <v>0</v>
      </c>
      <c r="T289" s="228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3" t="s">
        <v>335</v>
      </c>
      <c r="AT289" s="223" t="s">
        <v>244</v>
      </c>
      <c r="AU289" s="223" t="s">
        <v>85</v>
      </c>
      <c r="AY289" s="16" t="s">
        <v>126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6" t="s">
        <v>83</v>
      </c>
      <c r="BK289" s="224">
        <f>ROUND(I289*H289,2)</f>
        <v>0</v>
      </c>
      <c r="BL289" s="16" t="s">
        <v>133</v>
      </c>
      <c r="BM289" s="223" t="s">
        <v>831</v>
      </c>
    </row>
    <row r="290" s="2" customFormat="1" ht="16.5" customHeight="1">
      <c r="A290" s="37"/>
      <c r="B290" s="38"/>
      <c r="C290" s="234" t="s">
        <v>607</v>
      </c>
      <c r="D290" s="234" t="s">
        <v>244</v>
      </c>
      <c r="E290" s="235" t="s">
        <v>833</v>
      </c>
      <c r="F290" s="236" t="s">
        <v>834</v>
      </c>
      <c r="G290" s="237" t="s">
        <v>327</v>
      </c>
      <c r="H290" s="238">
        <v>4</v>
      </c>
      <c r="I290" s="239"/>
      <c r="J290" s="240">
        <f>ROUND(I290*H290,2)</f>
        <v>0</v>
      </c>
      <c r="K290" s="236" t="s">
        <v>178</v>
      </c>
      <c r="L290" s="241"/>
      <c r="M290" s="242" t="s">
        <v>20</v>
      </c>
      <c r="N290" s="243" t="s">
        <v>46</v>
      </c>
      <c r="O290" s="83"/>
      <c r="P290" s="227">
        <f>O290*H290</f>
        <v>0</v>
      </c>
      <c r="Q290" s="227">
        <v>0.00069999999999999999</v>
      </c>
      <c r="R290" s="227">
        <f>Q290*H290</f>
        <v>0.0028</v>
      </c>
      <c r="S290" s="227">
        <v>0</v>
      </c>
      <c r="T290" s="228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23" t="s">
        <v>335</v>
      </c>
      <c r="AT290" s="223" t="s">
        <v>244</v>
      </c>
      <c r="AU290" s="223" t="s">
        <v>85</v>
      </c>
      <c r="AY290" s="16" t="s">
        <v>126</v>
      </c>
      <c r="BE290" s="224">
        <f>IF(N290="základní",J290,0)</f>
        <v>0</v>
      </c>
      <c r="BF290" s="224">
        <f>IF(N290="snížená",J290,0)</f>
        <v>0</v>
      </c>
      <c r="BG290" s="224">
        <f>IF(N290="zákl. přenesená",J290,0)</f>
        <v>0</v>
      </c>
      <c r="BH290" s="224">
        <f>IF(N290="sníž. přenesená",J290,0)</f>
        <v>0</v>
      </c>
      <c r="BI290" s="224">
        <f>IF(N290="nulová",J290,0)</f>
        <v>0</v>
      </c>
      <c r="BJ290" s="16" t="s">
        <v>83</v>
      </c>
      <c r="BK290" s="224">
        <f>ROUND(I290*H290,2)</f>
        <v>0</v>
      </c>
      <c r="BL290" s="16" t="s">
        <v>133</v>
      </c>
      <c r="BM290" s="223" t="s">
        <v>835</v>
      </c>
    </row>
    <row r="291" s="2" customFormat="1" ht="16.5" customHeight="1">
      <c r="A291" s="37"/>
      <c r="B291" s="38"/>
      <c r="C291" s="234" t="s">
        <v>611</v>
      </c>
      <c r="D291" s="234" t="s">
        <v>244</v>
      </c>
      <c r="E291" s="235" t="s">
        <v>837</v>
      </c>
      <c r="F291" s="236" t="s">
        <v>838</v>
      </c>
      <c r="G291" s="237" t="s">
        <v>327</v>
      </c>
      <c r="H291" s="238">
        <v>1</v>
      </c>
      <c r="I291" s="239"/>
      <c r="J291" s="240">
        <f>ROUND(I291*H291,2)</f>
        <v>0</v>
      </c>
      <c r="K291" s="236" t="s">
        <v>20</v>
      </c>
      <c r="L291" s="241"/>
      <c r="M291" s="242" t="s">
        <v>20</v>
      </c>
      <c r="N291" s="243" t="s">
        <v>46</v>
      </c>
      <c r="O291" s="83"/>
      <c r="P291" s="227">
        <f>O291*H291</f>
        <v>0</v>
      </c>
      <c r="Q291" s="227">
        <v>0.00084000000000000003</v>
      </c>
      <c r="R291" s="227">
        <f>Q291*H291</f>
        <v>0.00084000000000000003</v>
      </c>
      <c r="S291" s="227">
        <v>0</v>
      </c>
      <c r="T291" s="228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23" t="s">
        <v>335</v>
      </c>
      <c r="AT291" s="223" t="s">
        <v>244</v>
      </c>
      <c r="AU291" s="223" t="s">
        <v>85</v>
      </c>
      <c r="AY291" s="16" t="s">
        <v>126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6" t="s">
        <v>83</v>
      </c>
      <c r="BK291" s="224">
        <f>ROUND(I291*H291,2)</f>
        <v>0</v>
      </c>
      <c r="BL291" s="16" t="s">
        <v>133</v>
      </c>
      <c r="BM291" s="223" t="s">
        <v>839</v>
      </c>
    </row>
    <row r="292" s="2" customFormat="1" ht="16.5" customHeight="1">
      <c r="A292" s="37"/>
      <c r="B292" s="38"/>
      <c r="C292" s="234" t="s">
        <v>615</v>
      </c>
      <c r="D292" s="234" t="s">
        <v>244</v>
      </c>
      <c r="E292" s="235" t="s">
        <v>841</v>
      </c>
      <c r="F292" s="236" t="s">
        <v>842</v>
      </c>
      <c r="G292" s="237" t="s">
        <v>327</v>
      </c>
      <c r="H292" s="238">
        <v>1</v>
      </c>
      <c r="I292" s="239"/>
      <c r="J292" s="240">
        <f>ROUND(I292*H292,2)</f>
        <v>0</v>
      </c>
      <c r="K292" s="236" t="s">
        <v>20</v>
      </c>
      <c r="L292" s="241"/>
      <c r="M292" s="242" t="s">
        <v>20</v>
      </c>
      <c r="N292" s="243" t="s">
        <v>46</v>
      </c>
      <c r="O292" s="83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23" t="s">
        <v>335</v>
      </c>
      <c r="AT292" s="223" t="s">
        <v>244</v>
      </c>
      <c r="AU292" s="223" t="s">
        <v>85</v>
      </c>
      <c r="AY292" s="16" t="s">
        <v>126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6" t="s">
        <v>83</v>
      </c>
      <c r="BK292" s="224">
        <f>ROUND(I292*H292,2)</f>
        <v>0</v>
      </c>
      <c r="BL292" s="16" t="s">
        <v>133</v>
      </c>
      <c r="BM292" s="223" t="s">
        <v>843</v>
      </c>
    </row>
    <row r="293" s="2" customFormat="1" ht="16.5" customHeight="1">
      <c r="A293" s="37"/>
      <c r="B293" s="38"/>
      <c r="C293" s="234" t="s">
        <v>620</v>
      </c>
      <c r="D293" s="234" t="s">
        <v>244</v>
      </c>
      <c r="E293" s="235" t="s">
        <v>845</v>
      </c>
      <c r="F293" s="236" t="s">
        <v>846</v>
      </c>
      <c r="G293" s="237" t="s">
        <v>327</v>
      </c>
      <c r="H293" s="238">
        <v>1</v>
      </c>
      <c r="I293" s="239"/>
      <c r="J293" s="240">
        <f>ROUND(I293*H293,2)</f>
        <v>0</v>
      </c>
      <c r="K293" s="236" t="s">
        <v>178</v>
      </c>
      <c r="L293" s="241"/>
      <c r="M293" s="242" t="s">
        <v>20</v>
      </c>
      <c r="N293" s="243" t="s">
        <v>46</v>
      </c>
      <c r="O293" s="83"/>
      <c r="P293" s="227">
        <f>O293*H293</f>
        <v>0</v>
      </c>
      <c r="Q293" s="227">
        <v>0.012</v>
      </c>
      <c r="R293" s="227">
        <f>Q293*H293</f>
        <v>0.012</v>
      </c>
      <c r="S293" s="227">
        <v>0</v>
      </c>
      <c r="T293" s="228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3" t="s">
        <v>335</v>
      </c>
      <c r="AT293" s="223" t="s">
        <v>244</v>
      </c>
      <c r="AU293" s="223" t="s">
        <v>85</v>
      </c>
      <c r="AY293" s="16" t="s">
        <v>126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6" t="s">
        <v>83</v>
      </c>
      <c r="BK293" s="224">
        <f>ROUND(I293*H293,2)</f>
        <v>0</v>
      </c>
      <c r="BL293" s="16" t="s">
        <v>133</v>
      </c>
      <c r="BM293" s="223" t="s">
        <v>1734</v>
      </c>
    </row>
    <row r="294" s="2" customFormat="1" ht="24.15" customHeight="1">
      <c r="A294" s="37"/>
      <c r="B294" s="38"/>
      <c r="C294" s="211" t="s">
        <v>625</v>
      </c>
      <c r="D294" s="211" t="s">
        <v>129</v>
      </c>
      <c r="E294" s="212" t="s">
        <v>849</v>
      </c>
      <c r="F294" s="213" t="s">
        <v>850</v>
      </c>
      <c r="G294" s="214" t="s">
        <v>327</v>
      </c>
      <c r="H294" s="215">
        <v>2</v>
      </c>
      <c r="I294" s="216"/>
      <c r="J294" s="217">
        <f>ROUND(I294*H294,2)</f>
        <v>0</v>
      </c>
      <c r="K294" s="213" t="s">
        <v>178</v>
      </c>
      <c r="L294" s="43"/>
      <c r="M294" s="225" t="s">
        <v>20</v>
      </c>
      <c r="N294" s="226" t="s">
        <v>46</v>
      </c>
      <c r="O294" s="83"/>
      <c r="P294" s="227">
        <f>O294*H294</f>
        <v>0</v>
      </c>
      <c r="Q294" s="227">
        <v>8.0000000000000007E-05</v>
      </c>
      <c r="R294" s="227">
        <f>Q294*H294</f>
        <v>0.00016000000000000001</v>
      </c>
      <c r="S294" s="227">
        <v>0</v>
      </c>
      <c r="T294" s="228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23" t="s">
        <v>133</v>
      </c>
      <c r="AT294" s="223" t="s">
        <v>129</v>
      </c>
      <c r="AU294" s="223" t="s">
        <v>85</v>
      </c>
      <c r="AY294" s="16" t="s">
        <v>126</v>
      </c>
      <c r="BE294" s="224">
        <f>IF(N294="základní",J294,0)</f>
        <v>0</v>
      </c>
      <c r="BF294" s="224">
        <f>IF(N294="snížená",J294,0)</f>
        <v>0</v>
      </c>
      <c r="BG294" s="224">
        <f>IF(N294="zákl. přenesená",J294,0)</f>
        <v>0</v>
      </c>
      <c r="BH294" s="224">
        <f>IF(N294="sníž. přenesená",J294,0)</f>
        <v>0</v>
      </c>
      <c r="BI294" s="224">
        <f>IF(N294="nulová",J294,0)</f>
        <v>0</v>
      </c>
      <c r="BJ294" s="16" t="s">
        <v>83</v>
      </c>
      <c r="BK294" s="224">
        <f>ROUND(I294*H294,2)</f>
        <v>0</v>
      </c>
      <c r="BL294" s="16" t="s">
        <v>133</v>
      </c>
      <c r="BM294" s="223" t="s">
        <v>851</v>
      </c>
    </row>
    <row r="295" s="2" customFormat="1">
      <c r="A295" s="37"/>
      <c r="B295" s="38"/>
      <c r="C295" s="39"/>
      <c r="D295" s="229" t="s">
        <v>181</v>
      </c>
      <c r="E295" s="39"/>
      <c r="F295" s="230" t="s">
        <v>852</v>
      </c>
      <c r="G295" s="39"/>
      <c r="H295" s="39"/>
      <c r="I295" s="231"/>
      <c r="J295" s="39"/>
      <c r="K295" s="39"/>
      <c r="L295" s="43"/>
      <c r="M295" s="232"/>
      <c r="N295" s="233"/>
      <c r="O295" s="83"/>
      <c r="P295" s="83"/>
      <c r="Q295" s="83"/>
      <c r="R295" s="83"/>
      <c r="S295" s="83"/>
      <c r="T295" s="84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181</v>
      </c>
      <c r="AU295" s="16" t="s">
        <v>85</v>
      </c>
    </row>
    <row r="296" s="2" customFormat="1" ht="24.15" customHeight="1">
      <c r="A296" s="37"/>
      <c r="B296" s="38"/>
      <c r="C296" s="234" t="s">
        <v>630</v>
      </c>
      <c r="D296" s="234" t="s">
        <v>244</v>
      </c>
      <c r="E296" s="235" t="s">
        <v>854</v>
      </c>
      <c r="F296" s="236" t="s">
        <v>855</v>
      </c>
      <c r="G296" s="237" t="s">
        <v>327</v>
      </c>
      <c r="H296" s="238">
        <v>2</v>
      </c>
      <c r="I296" s="239"/>
      <c r="J296" s="240">
        <f>ROUND(I296*H296,2)</f>
        <v>0</v>
      </c>
      <c r="K296" s="236" t="s">
        <v>178</v>
      </c>
      <c r="L296" s="241"/>
      <c r="M296" s="242" t="s">
        <v>20</v>
      </c>
      <c r="N296" s="243" t="s">
        <v>46</v>
      </c>
      <c r="O296" s="83"/>
      <c r="P296" s="227">
        <f>O296*H296</f>
        <v>0</v>
      </c>
      <c r="Q296" s="227">
        <v>0.017999999999999999</v>
      </c>
      <c r="R296" s="227">
        <f>Q296*H296</f>
        <v>0.035999999999999997</v>
      </c>
      <c r="S296" s="227">
        <v>0</v>
      </c>
      <c r="T296" s="228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23" t="s">
        <v>335</v>
      </c>
      <c r="AT296" s="223" t="s">
        <v>244</v>
      </c>
      <c r="AU296" s="223" t="s">
        <v>85</v>
      </c>
      <c r="AY296" s="16" t="s">
        <v>126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6" t="s">
        <v>83</v>
      </c>
      <c r="BK296" s="224">
        <f>ROUND(I296*H296,2)</f>
        <v>0</v>
      </c>
      <c r="BL296" s="16" t="s">
        <v>133</v>
      </c>
      <c r="BM296" s="223" t="s">
        <v>856</v>
      </c>
    </row>
    <row r="297" s="2" customFormat="1" ht="16.5" customHeight="1">
      <c r="A297" s="37"/>
      <c r="B297" s="38"/>
      <c r="C297" s="234" t="s">
        <v>635</v>
      </c>
      <c r="D297" s="234" t="s">
        <v>244</v>
      </c>
      <c r="E297" s="235" t="s">
        <v>858</v>
      </c>
      <c r="F297" s="236" t="s">
        <v>859</v>
      </c>
      <c r="G297" s="237" t="s">
        <v>327</v>
      </c>
      <c r="H297" s="238">
        <v>1</v>
      </c>
      <c r="I297" s="239"/>
      <c r="J297" s="240">
        <f>ROUND(I297*H297,2)</f>
        <v>0</v>
      </c>
      <c r="K297" s="236" t="s">
        <v>20</v>
      </c>
      <c r="L297" s="241"/>
      <c r="M297" s="242" t="s">
        <v>20</v>
      </c>
      <c r="N297" s="243" t="s">
        <v>46</v>
      </c>
      <c r="O297" s="83"/>
      <c r="P297" s="227">
        <f>O297*H297</f>
        <v>0</v>
      </c>
      <c r="Q297" s="227">
        <v>0.0015</v>
      </c>
      <c r="R297" s="227">
        <f>Q297*H297</f>
        <v>0.0015</v>
      </c>
      <c r="S297" s="227">
        <v>0</v>
      </c>
      <c r="T297" s="228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23" t="s">
        <v>335</v>
      </c>
      <c r="AT297" s="223" t="s">
        <v>244</v>
      </c>
      <c r="AU297" s="223" t="s">
        <v>85</v>
      </c>
      <c r="AY297" s="16" t="s">
        <v>126</v>
      </c>
      <c r="BE297" s="224">
        <f>IF(N297="základní",J297,0)</f>
        <v>0</v>
      </c>
      <c r="BF297" s="224">
        <f>IF(N297="snížená",J297,0)</f>
        <v>0</v>
      </c>
      <c r="BG297" s="224">
        <f>IF(N297="zákl. přenesená",J297,0)</f>
        <v>0</v>
      </c>
      <c r="BH297" s="224">
        <f>IF(N297="sníž. přenesená",J297,0)</f>
        <v>0</v>
      </c>
      <c r="BI297" s="224">
        <f>IF(N297="nulová",J297,0)</f>
        <v>0</v>
      </c>
      <c r="BJ297" s="16" t="s">
        <v>83</v>
      </c>
      <c r="BK297" s="224">
        <f>ROUND(I297*H297,2)</f>
        <v>0</v>
      </c>
      <c r="BL297" s="16" t="s">
        <v>133</v>
      </c>
      <c r="BM297" s="223" t="s">
        <v>860</v>
      </c>
    </row>
    <row r="298" s="2" customFormat="1" ht="21.75" customHeight="1">
      <c r="A298" s="37"/>
      <c r="B298" s="38"/>
      <c r="C298" s="211" t="s">
        <v>640</v>
      </c>
      <c r="D298" s="211" t="s">
        <v>129</v>
      </c>
      <c r="E298" s="212" t="s">
        <v>862</v>
      </c>
      <c r="F298" s="213" t="s">
        <v>863</v>
      </c>
      <c r="G298" s="214" t="s">
        <v>132</v>
      </c>
      <c r="H298" s="215">
        <v>5</v>
      </c>
      <c r="I298" s="216"/>
      <c r="J298" s="217">
        <f>ROUND(I298*H298,2)</f>
        <v>0</v>
      </c>
      <c r="K298" s="213" t="s">
        <v>178</v>
      </c>
      <c r="L298" s="43"/>
      <c r="M298" s="225" t="s">
        <v>20</v>
      </c>
      <c r="N298" s="226" t="s">
        <v>46</v>
      </c>
      <c r="O298" s="83"/>
      <c r="P298" s="227">
        <f>O298*H298</f>
        <v>0</v>
      </c>
      <c r="Q298" s="227">
        <v>0</v>
      </c>
      <c r="R298" s="227">
        <f>Q298*H298</f>
        <v>0</v>
      </c>
      <c r="S298" s="227">
        <v>0.019460000000000002</v>
      </c>
      <c r="T298" s="228">
        <f>S298*H298</f>
        <v>0.097300000000000011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23" t="s">
        <v>133</v>
      </c>
      <c r="AT298" s="223" t="s">
        <v>129</v>
      </c>
      <c r="AU298" s="223" t="s">
        <v>85</v>
      </c>
      <c r="AY298" s="16" t="s">
        <v>126</v>
      </c>
      <c r="BE298" s="224">
        <f>IF(N298="základní",J298,0)</f>
        <v>0</v>
      </c>
      <c r="BF298" s="224">
        <f>IF(N298="snížená",J298,0)</f>
        <v>0</v>
      </c>
      <c r="BG298" s="224">
        <f>IF(N298="zákl. přenesená",J298,0)</f>
        <v>0</v>
      </c>
      <c r="BH298" s="224">
        <f>IF(N298="sníž. přenesená",J298,0)</f>
        <v>0</v>
      </c>
      <c r="BI298" s="224">
        <f>IF(N298="nulová",J298,0)</f>
        <v>0</v>
      </c>
      <c r="BJ298" s="16" t="s">
        <v>83</v>
      </c>
      <c r="BK298" s="224">
        <f>ROUND(I298*H298,2)</f>
        <v>0</v>
      </c>
      <c r="BL298" s="16" t="s">
        <v>133</v>
      </c>
      <c r="BM298" s="223" t="s">
        <v>864</v>
      </c>
    </row>
    <row r="299" s="2" customFormat="1">
      <c r="A299" s="37"/>
      <c r="B299" s="38"/>
      <c r="C299" s="39"/>
      <c r="D299" s="229" t="s">
        <v>181</v>
      </c>
      <c r="E299" s="39"/>
      <c r="F299" s="230" t="s">
        <v>865</v>
      </c>
      <c r="G299" s="39"/>
      <c r="H299" s="39"/>
      <c r="I299" s="231"/>
      <c r="J299" s="39"/>
      <c r="K299" s="39"/>
      <c r="L299" s="43"/>
      <c r="M299" s="232"/>
      <c r="N299" s="233"/>
      <c r="O299" s="83"/>
      <c r="P299" s="83"/>
      <c r="Q299" s="83"/>
      <c r="R299" s="83"/>
      <c r="S299" s="83"/>
      <c r="T299" s="84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181</v>
      </c>
      <c r="AU299" s="16" t="s">
        <v>85</v>
      </c>
    </row>
    <row r="300" s="2" customFormat="1" ht="37.8" customHeight="1">
      <c r="A300" s="37"/>
      <c r="B300" s="38"/>
      <c r="C300" s="211" t="s">
        <v>645</v>
      </c>
      <c r="D300" s="211" t="s">
        <v>129</v>
      </c>
      <c r="E300" s="212" t="s">
        <v>867</v>
      </c>
      <c r="F300" s="213" t="s">
        <v>868</v>
      </c>
      <c r="G300" s="214" t="s">
        <v>132</v>
      </c>
      <c r="H300" s="215">
        <v>6</v>
      </c>
      <c r="I300" s="216"/>
      <c r="J300" s="217">
        <f>ROUND(I300*H300,2)</f>
        <v>0</v>
      </c>
      <c r="K300" s="213" t="s">
        <v>178</v>
      </c>
      <c r="L300" s="43"/>
      <c r="M300" s="225" t="s">
        <v>20</v>
      </c>
      <c r="N300" s="226" t="s">
        <v>46</v>
      </c>
      <c r="O300" s="83"/>
      <c r="P300" s="227">
        <f>O300*H300</f>
        <v>0</v>
      </c>
      <c r="Q300" s="227">
        <v>0.01823</v>
      </c>
      <c r="R300" s="227">
        <f>Q300*H300</f>
        <v>0.10938000000000001</v>
      </c>
      <c r="S300" s="227">
        <v>0</v>
      </c>
      <c r="T300" s="228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23" t="s">
        <v>133</v>
      </c>
      <c r="AT300" s="223" t="s">
        <v>129</v>
      </c>
      <c r="AU300" s="223" t="s">
        <v>85</v>
      </c>
      <c r="AY300" s="16" t="s">
        <v>126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6" t="s">
        <v>83</v>
      </c>
      <c r="BK300" s="224">
        <f>ROUND(I300*H300,2)</f>
        <v>0</v>
      </c>
      <c r="BL300" s="16" t="s">
        <v>133</v>
      </c>
      <c r="BM300" s="223" t="s">
        <v>869</v>
      </c>
    </row>
    <row r="301" s="2" customFormat="1">
      <c r="A301" s="37"/>
      <c r="B301" s="38"/>
      <c r="C301" s="39"/>
      <c r="D301" s="229" t="s">
        <v>181</v>
      </c>
      <c r="E301" s="39"/>
      <c r="F301" s="230" t="s">
        <v>870</v>
      </c>
      <c r="G301" s="39"/>
      <c r="H301" s="39"/>
      <c r="I301" s="231"/>
      <c r="J301" s="39"/>
      <c r="K301" s="39"/>
      <c r="L301" s="43"/>
      <c r="M301" s="232"/>
      <c r="N301" s="233"/>
      <c r="O301" s="83"/>
      <c r="P301" s="83"/>
      <c r="Q301" s="83"/>
      <c r="R301" s="83"/>
      <c r="S301" s="83"/>
      <c r="T301" s="84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181</v>
      </c>
      <c r="AU301" s="16" t="s">
        <v>85</v>
      </c>
    </row>
    <row r="302" s="2" customFormat="1" ht="37.8" customHeight="1">
      <c r="A302" s="37"/>
      <c r="B302" s="38"/>
      <c r="C302" s="211" t="s">
        <v>650</v>
      </c>
      <c r="D302" s="211" t="s">
        <v>129</v>
      </c>
      <c r="E302" s="212" t="s">
        <v>872</v>
      </c>
      <c r="F302" s="213" t="s">
        <v>873</v>
      </c>
      <c r="G302" s="214" t="s">
        <v>132</v>
      </c>
      <c r="H302" s="215">
        <v>1</v>
      </c>
      <c r="I302" s="216"/>
      <c r="J302" s="217">
        <f>ROUND(I302*H302,2)</f>
        <v>0</v>
      </c>
      <c r="K302" s="213" t="s">
        <v>178</v>
      </c>
      <c r="L302" s="43"/>
      <c r="M302" s="225" t="s">
        <v>20</v>
      </c>
      <c r="N302" s="226" t="s">
        <v>46</v>
      </c>
      <c r="O302" s="83"/>
      <c r="P302" s="227">
        <f>O302*H302</f>
        <v>0</v>
      </c>
      <c r="Q302" s="227">
        <v>0.042959999999999998</v>
      </c>
      <c r="R302" s="227">
        <f>Q302*H302</f>
        <v>0.042959999999999998</v>
      </c>
      <c r="S302" s="227">
        <v>0</v>
      </c>
      <c r="T302" s="228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23" t="s">
        <v>133</v>
      </c>
      <c r="AT302" s="223" t="s">
        <v>129</v>
      </c>
      <c r="AU302" s="223" t="s">
        <v>85</v>
      </c>
      <c r="AY302" s="16" t="s">
        <v>126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6" t="s">
        <v>83</v>
      </c>
      <c r="BK302" s="224">
        <f>ROUND(I302*H302,2)</f>
        <v>0</v>
      </c>
      <c r="BL302" s="16" t="s">
        <v>133</v>
      </c>
      <c r="BM302" s="223" t="s">
        <v>874</v>
      </c>
    </row>
    <row r="303" s="2" customFormat="1">
      <c r="A303" s="37"/>
      <c r="B303" s="38"/>
      <c r="C303" s="39"/>
      <c r="D303" s="229" t="s">
        <v>181</v>
      </c>
      <c r="E303" s="39"/>
      <c r="F303" s="230" t="s">
        <v>875</v>
      </c>
      <c r="G303" s="39"/>
      <c r="H303" s="39"/>
      <c r="I303" s="231"/>
      <c r="J303" s="39"/>
      <c r="K303" s="39"/>
      <c r="L303" s="43"/>
      <c r="M303" s="232"/>
      <c r="N303" s="233"/>
      <c r="O303" s="83"/>
      <c r="P303" s="83"/>
      <c r="Q303" s="83"/>
      <c r="R303" s="83"/>
      <c r="S303" s="83"/>
      <c r="T303" s="84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181</v>
      </c>
      <c r="AU303" s="16" t="s">
        <v>85</v>
      </c>
    </row>
    <row r="304" s="2" customFormat="1" ht="24.15" customHeight="1">
      <c r="A304" s="37"/>
      <c r="B304" s="38"/>
      <c r="C304" s="211" t="s">
        <v>655</v>
      </c>
      <c r="D304" s="211" t="s">
        <v>129</v>
      </c>
      <c r="E304" s="212" t="s">
        <v>877</v>
      </c>
      <c r="F304" s="213" t="s">
        <v>878</v>
      </c>
      <c r="G304" s="214" t="s">
        <v>132</v>
      </c>
      <c r="H304" s="215">
        <v>1</v>
      </c>
      <c r="I304" s="216"/>
      <c r="J304" s="217">
        <f>ROUND(I304*H304,2)</f>
        <v>0</v>
      </c>
      <c r="K304" s="213" t="s">
        <v>178</v>
      </c>
      <c r="L304" s="43"/>
      <c r="M304" s="225" t="s">
        <v>20</v>
      </c>
      <c r="N304" s="226" t="s">
        <v>46</v>
      </c>
      <c r="O304" s="83"/>
      <c r="P304" s="227">
        <f>O304*H304</f>
        <v>0</v>
      </c>
      <c r="Q304" s="227">
        <v>0</v>
      </c>
      <c r="R304" s="227">
        <f>Q304*H304</f>
        <v>0</v>
      </c>
      <c r="S304" s="227">
        <v>0.024500000000000001</v>
      </c>
      <c r="T304" s="228">
        <f>S304*H304</f>
        <v>0.024500000000000001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23" t="s">
        <v>133</v>
      </c>
      <c r="AT304" s="223" t="s">
        <v>129</v>
      </c>
      <c r="AU304" s="223" t="s">
        <v>85</v>
      </c>
      <c r="AY304" s="16" t="s">
        <v>126</v>
      </c>
      <c r="BE304" s="224">
        <f>IF(N304="základní",J304,0)</f>
        <v>0</v>
      </c>
      <c r="BF304" s="224">
        <f>IF(N304="snížená",J304,0)</f>
        <v>0</v>
      </c>
      <c r="BG304" s="224">
        <f>IF(N304="zákl. přenesená",J304,0)</f>
        <v>0</v>
      </c>
      <c r="BH304" s="224">
        <f>IF(N304="sníž. přenesená",J304,0)</f>
        <v>0</v>
      </c>
      <c r="BI304" s="224">
        <f>IF(N304="nulová",J304,0)</f>
        <v>0</v>
      </c>
      <c r="BJ304" s="16" t="s">
        <v>83</v>
      </c>
      <c r="BK304" s="224">
        <f>ROUND(I304*H304,2)</f>
        <v>0</v>
      </c>
      <c r="BL304" s="16" t="s">
        <v>133</v>
      </c>
      <c r="BM304" s="223" t="s">
        <v>879</v>
      </c>
    </row>
    <row r="305" s="2" customFormat="1">
      <c r="A305" s="37"/>
      <c r="B305" s="38"/>
      <c r="C305" s="39"/>
      <c r="D305" s="229" t="s">
        <v>181</v>
      </c>
      <c r="E305" s="39"/>
      <c r="F305" s="230" t="s">
        <v>880</v>
      </c>
      <c r="G305" s="39"/>
      <c r="H305" s="39"/>
      <c r="I305" s="231"/>
      <c r="J305" s="39"/>
      <c r="K305" s="39"/>
      <c r="L305" s="43"/>
      <c r="M305" s="232"/>
      <c r="N305" s="233"/>
      <c r="O305" s="83"/>
      <c r="P305" s="83"/>
      <c r="Q305" s="83"/>
      <c r="R305" s="83"/>
      <c r="S305" s="83"/>
      <c r="T305" s="84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181</v>
      </c>
      <c r="AU305" s="16" t="s">
        <v>85</v>
      </c>
    </row>
    <row r="306" s="2" customFormat="1" ht="44.25" customHeight="1">
      <c r="A306" s="37"/>
      <c r="B306" s="38"/>
      <c r="C306" s="211" t="s">
        <v>662</v>
      </c>
      <c r="D306" s="211" t="s">
        <v>129</v>
      </c>
      <c r="E306" s="212" t="s">
        <v>882</v>
      </c>
      <c r="F306" s="213" t="s">
        <v>883</v>
      </c>
      <c r="G306" s="214" t="s">
        <v>132</v>
      </c>
      <c r="H306" s="215">
        <v>1</v>
      </c>
      <c r="I306" s="216"/>
      <c r="J306" s="217">
        <f>ROUND(I306*H306,2)</f>
        <v>0</v>
      </c>
      <c r="K306" s="213" t="s">
        <v>178</v>
      </c>
      <c r="L306" s="43"/>
      <c r="M306" s="225" t="s">
        <v>20</v>
      </c>
      <c r="N306" s="226" t="s">
        <v>46</v>
      </c>
      <c r="O306" s="83"/>
      <c r="P306" s="227">
        <f>O306*H306</f>
        <v>0</v>
      </c>
      <c r="Q306" s="227">
        <v>0.027289999999999998</v>
      </c>
      <c r="R306" s="227">
        <f>Q306*H306</f>
        <v>0.027289999999999998</v>
      </c>
      <c r="S306" s="227">
        <v>0</v>
      </c>
      <c r="T306" s="228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23" t="s">
        <v>133</v>
      </c>
      <c r="AT306" s="223" t="s">
        <v>129</v>
      </c>
      <c r="AU306" s="223" t="s">
        <v>85</v>
      </c>
      <c r="AY306" s="16" t="s">
        <v>126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6" t="s">
        <v>83</v>
      </c>
      <c r="BK306" s="224">
        <f>ROUND(I306*H306,2)</f>
        <v>0</v>
      </c>
      <c r="BL306" s="16" t="s">
        <v>133</v>
      </c>
      <c r="BM306" s="223" t="s">
        <v>884</v>
      </c>
    </row>
    <row r="307" s="2" customFormat="1">
      <c r="A307" s="37"/>
      <c r="B307" s="38"/>
      <c r="C307" s="39"/>
      <c r="D307" s="229" t="s">
        <v>181</v>
      </c>
      <c r="E307" s="39"/>
      <c r="F307" s="230" t="s">
        <v>885</v>
      </c>
      <c r="G307" s="39"/>
      <c r="H307" s="39"/>
      <c r="I307" s="231"/>
      <c r="J307" s="39"/>
      <c r="K307" s="39"/>
      <c r="L307" s="43"/>
      <c r="M307" s="232"/>
      <c r="N307" s="233"/>
      <c r="O307" s="83"/>
      <c r="P307" s="83"/>
      <c r="Q307" s="83"/>
      <c r="R307" s="83"/>
      <c r="S307" s="83"/>
      <c r="T307" s="84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181</v>
      </c>
      <c r="AU307" s="16" t="s">
        <v>85</v>
      </c>
    </row>
    <row r="308" s="2" customFormat="1" ht="24.15" customHeight="1">
      <c r="A308" s="37"/>
      <c r="B308" s="38"/>
      <c r="C308" s="211" t="s">
        <v>667</v>
      </c>
      <c r="D308" s="211" t="s">
        <v>129</v>
      </c>
      <c r="E308" s="212" t="s">
        <v>887</v>
      </c>
      <c r="F308" s="213" t="s">
        <v>888</v>
      </c>
      <c r="G308" s="214" t="s">
        <v>327</v>
      </c>
      <c r="H308" s="215">
        <v>6</v>
      </c>
      <c r="I308" s="216"/>
      <c r="J308" s="217">
        <f>ROUND(I308*H308,2)</f>
        <v>0</v>
      </c>
      <c r="K308" s="213" t="s">
        <v>178</v>
      </c>
      <c r="L308" s="43"/>
      <c r="M308" s="225" t="s">
        <v>20</v>
      </c>
      <c r="N308" s="226" t="s">
        <v>46</v>
      </c>
      <c r="O308" s="83"/>
      <c r="P308" s="227">
        <f>O308*H308</f>
        <v>0</v>
      </c>
      <c r="Q308" s="227">
        <v>0</v>
      </c>
      <c r="R308" s="227">
        <f>Q308*H308</f>
        <v>0</v>
      </c>
      <c r="S308" s="227">
        <v>0</v>
      </c>
      <c r="T308" s="228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23" t="s">
        <v>133</v>
      </c>
      <c r="AT308" s="223" t="s">
        <v>129</v>
      </c>
      <c r="AU308" s="223" t="s">
        <v>85</v>
      </c>
      <c r="AY308" s="16" t="s">
        <v>126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6" t="s">
        <v>83</v>
      </c>
      <c r="BK308" s="224">
        <f>ROUND(I308*H308,2)</f>
        <v>0</v>
      </c>
      <c r="BL308" s="16" t="s">
        <v>133</v>
      </c>
      <c r="BM308" s="223" t="s">
        <v>1735</v>
      </c>
    </row>
    <row r="309" s="2" customFormat="1">
      <c r="A309" s="37"/>
      <c r="B309" s="38"/>
      <c r="C309" s="39"/>
      <c r="D309" s="229" t="s">
        <v>181</v>
      </c>
      <c r="E309" s="39"/>
      <c r="F309" s="230" t="s">
        <v>890</v>
      </c>
      <c r="G309" s="39"/>
      <c r="H309" s="39"/>
      <c r="I309" s="231"/>
      <c r="J309" s="39"/>
      <c r="K309" s="39"/>
      <c r="L309" s="43"/>
      <c r="M309" s="232"/>
      <c r="N309" s="233"/>
      <c r="O309" s="83"/>
      <c r="P309" s="83"/>
      <c r="Q309" s="83"/>
      <c r="R309" s="83"/>
      <c r="S309" s="83"/>
      <c r="T309" s="84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181</v>
      </c>
      <c r="AU309" s="16" t="s">
        <v>85</v>
      </c>
    </row>
    <row r="310" s="2" customFormat="1" ht="16.5" customHeight="1">
      <c r="A310" s="37"/>
      <c r="B310" s="38"/>
      <c r="C310" s="234" t="s">
        <v>672</v>
      </c>
      <c r="D310" s="234" t="s">
        <v>244</v>
      </c>
      <c r="E310" s="235" t="s">
        <v>892</v>
      </c>
      <c r="F310" s="236" t="s">
        <v>893</v>
      </c>
      <c r="G310" s="237" t="s">
        <v>327</v>
      </c>
      <c r="H310" s="238">
        <v>6</v>
      </c>
      <c r="I310" s="239"/>
      <c r="J310" s="240">
        <f>ROUND(I310*H310,2)</f>
        <v>0</v>
      </c>
      <c r="K310" s="236" t="s">
        <v>178</v>
      </c>
      <c r="L310" s="241"/>
      <c r="M310" s="242" t="s">
        <v>20</v>
      </c>
      <c r="N310" s="243" t="s">
        <v>46</v>
      </c>
      <c r="O310" s="83"/>
      <c r="P310" s="227">
        <f>O310*H310</f>
        <v>0</v>
      </c>
      <c r="Q310" s="227">
        <v>0.00050000000000000001</v>
      </c>
      <c r="R310" s="227">
        <f>Q310*H310</f>
        <v>0.0030000000000000001</v>
      </c>
      <c r="S310" s="227">
        <v>0</v>
      </c>
      <c r="T310" s="228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23" t="s">
        <v>335</v>
      </c>
      <c r="AT310" s="223" t="s">
        <v>244</v>
      </c>
      <c r="AU310" s="223" t="s">
        <v>85</v>
      </c>
      <c r="AY310" s="16" t="s">
        <v>126</v>
      </c>
      <c r="BE310" s="224">
        <f>IF(N310="základní",J310,0)</f>
        <v>0</v>
      </c>
      <c r="BF310" s="224">
        <f>IF(N310="snížená",J310,0)</f>
        <v>0</v>
      </c>
      <c r="BG310" s="224">
        <f>IF(N310="zákl. přenesená",J310,0)</f>
        <v>0</v>
      </c>
      <c r="BH310" s="224">
        <f>IF(N310="sníž. přenesená",J310,0)</f>
        <v>0</v>
      </c>
      <c r="BI310" s="224">
        <f>IF(N310="nulová",J310,0)</f>
        <v>0</v>
      </c>
      <c r="BJ310" s="16" t="s">
        <v>83</v>
      </c>
      <c r="BK310" s="224">
        <f>ROUND(I310*H310,2)</f>
        <v>0</v>
      </c>
      <c r="BL310" s="16" t="s">
        <v>133</v>
      </c>
      <c r="BM310" s="223" t="s">
        <v>1736</v>
      </c>
    </row>
    <row r="311" s="2" customFormat="1" ht="24.15" customHeight="1">
      <c r="A311" s="37"/>
      <c r="B311" s="38"/>
      <c r="C311" s="211" t="s">
        <v>677</v>
      </c>
      <c r="D311" s="211" t="s">
        <v>129</v>
      </c>
      <c r="E311" s="212" t="s">
        <v>896</v>
      </c>
      <c r="F311" s="213" t="s">
        <v>897</v>
      </c>
      <c r="G311" s="214" t="s">
        <v>327</v>
      </c>
      <c r="H311" s="215">
        <v>4</v>
      </c>
      <c r="I311" s="216"/>
      <c r="J311" s="217">
        <f>ROUND(I311*H311,2)</f>
        <v>0</v>
      </c>
      <c r="K311" s="213" t="s">
        <v>178</v>
      </c>
      <c r="L311" s="43"/>
      <c r="M311" s="225" t="s">
        <v>20</v>
      </c>
      <c r="N311" s="226" t="s">
        <v>46</v>
      </c>
      <c r="O311" s="83"/>
      <c r="P311" s="227">
        <f>O311*H311</f>
        <v>0</v>
      </c>
      <c r="Q311" s="227">
        <v>0</v>
      </c>
      <c r="R311" s="227">
        <f>Q311*H311</f>
        <v>0</v>
      </c>
      <c r="S311" s="227">
        <v>0</v>
      </c>
      <c r="T311" s="228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23" t="s">
        <v>133</v>
      </c>
      <c r="AT311" s="223" t="s">
        <v>129</v>
      </c>
      <c r="AU311" s="223" t="s">
        <v>85</v>
      </c>
      <c r="AY311" s="16" t="s">
        <v>126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6" t="s">
        <v>83</v>
      </c>
      <c r="BK311" s="224">
        <f>ROUND(I311*H311,2)</f>
        <v>0</v>
      </c>
      <c r="BL311" s="16" t="s">
        <v>133</v>
      </c>
      <c r="BM311" s="223" t="s">
        <v>898</v>
      </c>
    </row>
    <row r="312" s="2" customFormat="1">
      <c r="A312" s="37"/>
      <c r="B312" s="38"/>
      <c r="C312" s="39"/>
      <c r="D312" s="229" t="s">
        <v>181</v>
      </c>
      <c r="E312" s="39"/>
      <c r="F312" s="230" t="s">
        <v>899</v>
      </c>
      <c r="G312" s="39"/>
      <c r="H312" s="39"/>
      <c r="I312" s="231"/>
      <c r="J312" s="39"/>
      <c r="K312" s="39"/>
      <c r="L312" s="43"/>
      <c r="M312" s="232"/>
      <c r="N312" s="233"/>
      <c r="O312" s="83"/>
      <c r="P312" s="83"/>
      <c r="Q312" s="83"/>
      <c r="R312" s="83"/>
      <c r="S312" s="83"/>
      <c r="T312" s="84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6" t="s">
        <v>181</v>
      </c>
      <c r="AU312" s="16" t="s">
        <v>85</v>
      </c>
    </row>
    <row r="313" s="2" customFormat="1" ht="16.5" customHeight="1">
      <c r="A313" s="37"/>
      <c r="B313" s="38"/>
      <c r="C313" s="234" t="s">
        <v>682</v>
      </c>
      <c r="D313" s="234" t="s">
        <v>244</v>
      </c>
      <c r="E313" s="235" t="s">
        <v>901</v>
      </c>
      <c r="F313" s="236" t="s">
        <v>902</v>
      </c>
      <c r="G313" s="237" t="s">
        <v>327</v>
      </c>
      <c r="H313" s="238">
        <v>4</v>
      </c>
      <c r="I313" s="239"/>
      <c r="J313" s="240">
        <f>ROUND(I313*H313,2)</f>
        <v>0</v>
      </c>
      <c r="K313" s="236" t="s">
        <v>20</v>
      </c>
      <c r="L313" s="241"/>
      <c r="M313" s="242" t="s">
        <v>20</v>
      </c>
      <c r="N313" s="243" t="s">
        <v>46</v>
      </c>
      <c r="O313" s="83"/>
      <c r="P313" s="227">
        <f>O313*H313</f>
        <v>0</v>
      </c>
      <c r="Q313" s="227">
        <v>0.00022000000000000001</v>
      </c>
      <c r="R313" s="227">
        <f>Q313*H313</f>
        <v>0.00088000000000000003</v>
      </c>
      <c r="S313" s="227">
        <v>0</v>
      </c>
      <c r="T313" s="228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23" t="s">
        <v>335</v>
      </c>
      <c r="AT313" s="223" t="s">
        <v>244</v>
      </c>
      <c r="AU313" s="223" t="s">
        <v>85</v>
      </c>
      <c r="AY313" s="16" t="s">
        <v>126</v>
      </c>
      <c r="BE313" s="224">
        <f>IF(N313="základní",J313,0)</f>
        <v>0</v>
      </c>
      <c r="BF313" s="224">
        <f>IF(N313="snížená",J313,0)</f>
        <v>0</v>
      </c>
      <c r="BG313" s="224">
        <f>IF(N313="zákl. přenesená",J313,0)</f>
        <v>0</v>
      </c>
      <c r="BH313" s="224">
        <f>IF(N313="sníž. přenesená",J313,0)</f>
        <v>0</v>
      </c>
      <c r="BI313" s="224">
        <f>IF(N313="nulová",J313,0)</f>
        <v>0</v>
      </c>
      <c r="BJ313" s="16" t="s">
        <v>83</v>
      </c>
      <c r="BK313" s="224">
        <f>ROUND(I313*H313,2)</f>
        <v>0</v>
      </c>
      <c r="BL313" s="16" t="s">
        <v>133</v>
      </c>
      <c r="BM313" s="223" t="s">
        <v>903</v>
      </c>
    </row>
    <row r="314" s="2" customFormat="1" ht="21.75" customHeight="1">
      <c r="A314" s="37"/>
      <c r="B314" s="38"/>
      <c r="C314" s="211" t="s">
        <v>687</v>
      </c>
      <c r="D314" s="211" t="s">
        <v>129</v>
      </c>
      <c r="E314" s="212" t="s">
        <v>905</v>
      </c>
      <c r="F314" s="213" t="s">
        <v>906</v>
      </c>
      <c r="G314" s="214" t="s">
        <v>327</v>
      </c>
      <c r="H314" s="215">
        <v>31</v>
      </c>
      <c r="I314" s="216"/>
      <c r="J314" s="217">
        <f>ROUND(I314*H314,2)</f>
        <v>0</v>
      </c>
      <c r="K314" s="213" t="s">
        <v>178</v>
      </c>
      <c r="L314" s="43"/>
      <c r="M314" s="225" t="s">
        <v>20</v>
      </c>
      <c r="N314" s="226" t="s">
        <v>46</v>
      </c>
      <c r="O314" s="83"/>
      <c r="P314" s="227">
        <f>O314*H314</f>
        <v>0</v>
      </c>
      <c r="Q314" s="227">
        <v>0</v>
      </c>
      <c r="R314" s="227">
        <f>Q314*H314</f>
        <v>0</v>
      </c>
      <c r="S314" s="227">
        <v>0</v>
      </c>
      <c r="T314" s="228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23" t="s">
        <v>133</v>
      </c>
      <c r="AT314" s="223" t="s">
        <v>129</v>
      </c>
      <c r="AU314" s="223" t="s">
        <v>85</v>
      </c>
      <c r="AY314" s="16" t="s">
        <v>126</v>
      </c>
      <c r="BE314" s="224">
        <f>IF(N314="základní",J314,0)</f>
        <v>0</v>
      </c>
      <c r="BF314" s="224">
        <f>IF(N314="snížená",J314,0)</f>
        <v>0</v>
      </c>
      <c r="BG314" s="224">
        <f>IF(N314="zákl. přenesená",J314,0)</f>
        <v>0</v>
      </c>
      <c r="BH314" s="224">
        <f>IF(N314="sníž. přenesená",J314,0)</f>
        <v>0</v>
      </c>
      <c r="BI314" s="224">
        <f>IF(N314="nulová",J314,0)</f>
        <v>0</v>
      </c>
      <c r="BJ314" s="16" t="s">
        <v>83</v>
      </c>
      <c r="BK314" s="224">
        <f>ROUND(I314*H314,2)</f>
        <v>0</v>
      </c>
      <c r="BL314" s="16" t="s">
        <v>133</v>
      </c>
      <c r="BM314" s="223" t="s">
        <v>907</v>
      </c>
    </row>
    <row r="315" s="2" customFormat="1">
      <c r="A315" s="37"/>
      <c r="B315" s="38"/>
      <c r="C315" s="39"/>
      <c r="D315" s="229" t="s">
        <v>181</v>
      </c>
      <c r="E315" s="39"/>
      <c r="F315" s="230" t="s">
        <v>908</v>
      </c>
      <c r="G315" s="39"/>
      <c r="H315" s="39"/>
      <c r="I315" s="231"/>
      <c r="J315" s="39"/>
      <c r="K315" s="39"/>
      <c r="L315" s="43"/>
      <c r="M315" s="232"/>
      <c r="N315" s="233"/>
      <c r="O315" s="83"/>
      <c r="P315" s="83"/>
      <c r="Q315" s="83"/>
      <c r="R315" s="83"/>
      <c r="S315" s="83"/>
      <c r="T315" s="84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181</v>
      </c>
      <c r="AU315" s="16" t="s">
        <v>85</v>
      </c>
    </row>
    <row r="316" s="2" customFormat="1" ht="16.5" customHeight="1">
      <c r="A316" s="37"/>
      <c r="B316" s="38"/>
      <c r="C316" s="234" t="s">
        <v>692</v>
      </c>
      <c r="D316" s="234" t="s">
        <v>244</v>
      </c>
      <c r="E316" s="235" t="s">
        <v>910</v>
      </c>
      <c r="F316" s="236" t="s">
        <v>911</v>
      </c>
      <c r="G316" s="237" t="s">
        <v>327</v>
      </c>
      <c r="H316" s="238">
        <v>31</v>
      </c>
      <c r="I316" s="239"/>
      <c r="J316" s="240">
        <f>ROUND(I316*H316,2)</f>
        <v>0</v>
      </c>
      <c r="K316" s="236" t="s">
        <v>20</v>
      </c>
      <c r="L316" s="241"/>
      <c r="M316" s="242" t="s">
        <v>20</v>
      </c>
      <c r="N316" s="243" t="s">
        <v>46</v>
      </c>
      <c r="O316" s="83"/>
      <c r="P316" s="227">
        <f>O316*H316</f>
        <v>0</v>
      </c>
      <c r="Q316" s="227">
        <v>6.0000000000000002E-05</v>
      </c>
      <c r="R316" s="227">
        <f>Q316*H316</f>
        <v>0.0018600000000000001</v>
      </c>
      <c r="S316" s="227">
        <v>0</v>
      </c>
      <c r="T316" s="228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23" t="s">
        <v>335</v>
      </c>
      <c r="AT316" s="223" t="s">
        <v>244</v>
      </c>
      <c r="AU316" s="223" t="s">
        <v>85</v>
      </c>
      <c r="AY316" s="16" t="s">
        <v>126</v>
      </c>
      <c r="BE316" s="224">
        <f>IF(N316="základní",J316,0)</f>
        <v>0</v>
      </c>
      <c r="BF316" s="224">
        <f>IF(N316="snížená",J316,0)</f>
        <v>0</v>
      </c>
      <c r="BG316" s="224">
        <f>IF(N316="zákl. přenesená",J316,0)</f>
        <v>0</v>
      </c>
      <c r="BH316" s="224">
        <f>IF(N316="sníž. přenesená",J316,0)</f>
        <v>0</v>
      </c>
      <c r="BI316" s="224">
        <f>IF(N316="nulová",J316,0)</f>
        <v>0</v>
      </c>
      <c r="BJ316" s="16" t="s">
        <v>83</v>
      </c>
      <c r="BK316" s="224">
        <f>ROUND(I316*H316,2)</f>
        <v>0</v>
      </c>
      <c r="BL316" s="16" t="s">
        <v>133</v>
      </c>
      <c r="BM316" s="223" t="s">
        <v>912</v>
      </c>
    </row>
    <row r="317" s="2" customFormat="1" ht="16.5" customHeight="1">
      <c r="A317" s="37"/>
      <c r="B317" s="38"/>
      <c r="C317" s="211" t="s">
        <v>697</v>
      </c>
      <c r="D317" s="211" t="s">
        <v>129</v>
      </c>
      <c r="E317" s="212" t="s">
        <v>914</v>
      </c>
      <c r="F317" s="213" t="s">
        <v>915</v>
      </c>
      <c r="G317" s="214" t="s">
        <v>132</v>
      </c>
      <c r="H317" s="215">
        <v>5</v>
      </c>
      <c r="I317" s="216"/>
      <c r="J317" s="217">
        <f>ROUND(I317*H317,2)</f>
        <v>0</v>
      </c>
      <c r="K317" s="213" t="s">
        <v>178</v>
      </c>
      <c r="L317" s="43"/>
      <c r="M317" s="225" t="s">
        <v>20</v>
      </c>
      <c r="N317" s="226" t="s">
        <v>46</v>
      </c>
      <c r="O317" s="83"/>
      <c r="P317" s="227">
        <f>O317*H317</f>
        <v>0</v>
      </c>
      <c r="Q317" s="227">
        <v>0</v>
      </c>
      <c r="R317" s="227">
        <f>Q317*H317</f>
        <v>0</v>
      </c>
      <c r="S317" s="227">
        <v>0.00156</v>
      </c>
      <c r="T317" s="228">
        <f>S317*H317</f>
        <v>0.0077999999999999996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23" t="s">
        <v>133</v>
      </c>
      <c r="AT317" s="223" t="s">
        <v>129</v>
      </c>
      <c r="AU317" s="223" t="s">
        <v>85</v>
      </c>
      <c r="AY317" s="16" t="s">
        <v>126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6" t="s">
        <v>83</v>
      </c>
      <c r="BK317" s="224">
        <f>ROUND(I317*H317,2)</f>
        <v>0</v>
      </c>
      <c r="BL317" s="16" t="s">
        <v>133</v>
      </c>
      <c r="BM317" s="223" t="s">
        <v>916</v>
      </c>
    </row>
    <row r="318" s="2" customFormat="1">
      <c r="A318" s="37"/>
      <c r="B318" s="38"/>
      <c r="C318" s="39"/>
      <c r="D318" s="229" t="s">
        <v>181</v>
      </c>
      <c r="E318" s="39"/>
      <c r="F318" s="230" t="s">
        <v>917</v>
      </c>
      <c r="G318" s="39"/>
      <c r="H318" s="39"/>
      <c r="I318" s="231"/>
      <c r="J318" s="39"/>
      <c r="K318" s="39"/>
      <c r="L318" s="43"/>
      <c r="M318" s="232"/>
      <c r="N318" s="233"/>
      <c r="O318" s="83"/>
      <c r="P318" s="83"/>
      <c r="Q318" s="83"/>
      <c r="R318" s="83"/>
      <c r="S318" s="83"/>
      <c r="T318" s="84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6" t="s">
        <v>181</v>
      </c>
      <c r="AU318" s="16" t="s">
        <v>85</v>
      </c>
    </row>
    <row r="319" s="2" customFormat="1" ht="24.15" customHeight="1">
      <c r="A319" s="37"/>
      <c r="B319" s="38"/>
      <c r="C319" s="211" t="s">
        <v>702</v>
      </c>
      <c r="D319" s="211" t="s">
        <v>129</v>
      </c>
      <c r="E319" s="212" t="s">
        <v>919</v>
      </c>
      <c r="F319" s="213" t="s">
        <v>920</v>
      </c>
      <c r="G319" s="214" t="s">
        <v>327</v>
      </c>
      <c r="H319" s="215">
        <v>1</v>
      </c>
      <c r="I319" s="216"/>
      <c r="J319" s="217">
        <f>ROUND(I319*H319,2)</f>
        <v>0</v>
      </c>
      <c r="K319" s="213" t="s">
        <v>178</v>
      </c>
      <c r="L319" s="43"/>
      <c r="M319" s="225" t="s">
        <v>20</v>
      </c>
      <c r="N319" s="226" t="s">
        <v>46</v>
      </c>
      <c r="O319" s="83"/>
      <c r="P319" s="227">
        <f>O319*H319</f>
        <v>0</v>
      </c>
      <c r="Q319" s="227">
        <v>0.00016000000000000001</v>
      </c>
      <c r="R319" s="227">
        <f>Q319*H319</f>
        <v>0.00016000000000000001</v>
      </c>
      <c r="S319" s="227">
        <v>0</v>
      </c>
      <c r="T319" s="228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23" t="s">
        <v>133</v>
      </c>
      <c r="AT319" s="223" t="s">
        <v>129</v>
      </c>
      <c r="AU319" s="223" t="s">
        <v>85</v>
      </c>
      <c r="AY319" s="16" t="s">
        <v>126</v>
      </c>
      <c r="BE319" s="224">
        <f>IF(N319="základní",J319,0)</f>
        <v>0</v>
      </c>
      <c r="BF319" s="224">
        <f>IF(N319="snížená",J319,0)</f>
        <v>0</v>
      </c>
      <c r="BG319" s="224">
        <f>IF(N319="zákl. přenesená",J319,0)</f>
        <v>0</v>
      </c>
      <c r="BH319" s="224">
        <f>IF(N319="sníž. přenesená",J319,0)</f>
        <v>0</v>
      </c>
      <c r="BI319" s="224">
        <f>IF(N319="nulová",J319,0)</f>
        <v>0</v>
      </c>
      <c r="BJ319" s="16" t="s">
        <v>83</v>
      </c>
      <c r="BK319" s="224">
        <f>ROUND(I319*H319,2)</f>
        <v>0</v>
      </c>
      <c r="BL319" s="16" t="s">
        <v>133</v>
      </c>
      <c r="BM319" s="223" t="s">
        <v>1737</v>
      </c>
    </row>
    <row r="320" s="2" customFormat="1">
      <c r="A320" s="37"/>
      <c r="B320" s="38"/>
      <c r="C320" s="39"/>
      <c r="D320" s="229" t="s">
        <v>181</v>
      </c>
      <c r="E320" s="39"/>
      <c r="F320" s="230" t="s">
        <v>922</v>
      </c>
      <c r="G320" s="39"/>
      <c r="H320" s="39"/>
      <c r="I320" s="231"/>
      <c r="J320" s="39"/>
      <c r="K320" s="39"/>
      <c r="L320" s="43"/>
      <c r="M320" s="232"/>
      <c r="N320" s="233"/>
      <c r="O320" s="83"/>
      <c r="P320" s="83"/>
      <c r="Q320" s="83"/>
      <c r="R320" s="83"/>
      <c r="S320" s="83"/>
      <c r="T320" s="84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181</v>
      </c>
      <c r="AU320" s="16" t="s">
        <v>85</v>
      </c>
    </row>
    <row r="321" s="2" customFormat="1" ht="16.5" customHeight="1">
      <c r="A321" s="37"/>
      <c r="B321" s="38"/>
      <c r="C321" s="234" t="s">
        <v>707</v>
      </c>
      <c r="D321" s="234" t="s">
        <v>244</v>
      </c>
      <c r="E321" s="235" t="s">
        <v>924</v>
      </c>
      <c r="F321" s="236" t="s">
        <v>925</v>
      </c>
      <c r="G321" s="237" t="s">
        <v>327</v>
      </c>
      <c r="H321" s="238">
        <v>1</v>
      </c>
      <c r="I321" s="239"/>
      <c r="J321" s="240">
        <f>ROUND(I321*H321,2)</f>
        <v>0</v>
      </c>
      <c r="K321" s="236" t="s">
        <v>20</v>
      </c>
      <c r="L321" s="241"/>
      <c r="M321" s="242" t="s">
        <v>20</v>
      </c>
      <c r="N321" s="243" t="s">
        <v>46</v>
      </c>
      <c r="O321" s="83"/>
      <c r="P321" s="227">
        <f>O321*H321</f>
        <v>0</v>
      </c>
      <c r="Q321" s="227">
        <v>0.00064000000000000005</v>
      </c>
      <c r="R321" s="227">
        <f>Q321*H321</f>
        <v>0.00064000000000000005</v>
      </c>
      <c r="S321" s="227">
        <v>0</v>
      </c>
      <c r="T321" s="228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23" t="s">
        <v>335</v>
      </c>
      <c r="AT321" s="223" t="s">
        <v>244</v>
      </c>
      <c r="AU321" s="223" t="s">
        <v>85</v>
      </c>
      <c r="AY321" s="16" t="s">
        <v>126</v>
      </c>
      <c r="BE321" s="224">
        <f>IF(N321="základní",J321,0)</f>
        <v>0</v>
      </c>
      <c r="BF321" s="224">
        <f>IF(N321="snížená",J321,0)</f>
        <v>0</v>
      </c>
      <c r="BG321" s="224">
        <f>IF(N321="zákl. přenesená",J321,0)</f>
        <v>0</v>
      </c>
      <c r="BH321" s="224">
        <f>IF(N321="sníž. přenesená",J321,0)</f>
        <v>0</v>
      </c>
      <c r="BI321" s="224">
        <f>IF(N321="nulová",J321,0)</f>
        <v>0</v>
      </c>
      <c r="BJ321" s="16" t="s">
        <v>83</v>
      </c>
      <c r="BK321" s="224">
        <f>ROUND(I321*H321,2)</f>
        <v>0</v>
      </c>
      <c r="BL321" s="16" t="s">
        <v>133</v>
      </c>
      <c r="BM321" s="223" t="s">
        <v>1738</v>
      </c>
    </row>
    <row r="322" s="2" customFormat="1" ht="16.5" customHeight="1">
      <c r="A322" s="37"/>
      <c r="B322" s="38"/>
      <c r="C322" s="234" t="s">
        <v>712</v>
      </c>
      <c r="D322" s="234" t="s">
        <v>244</v>
      </c>
      <c r="E322" s="235" t="s">
        <v>928</v>
      </c>
      <c r="F322" s="236" t="s">
        <v>929</v>
      </c>
      <c r="G322" s="237" t="s">
        <v>327</v>
      </c>
      <c r="H322" s="238">
        <v>2</v>
      </c>
      <c r="I322" s="239"/>
      <c r="J322" s="240">
        <f>ROUND(I322*H322,2)</f>
        <v>0</v>
      </c>
      <c r="K322" s="236" t="s">
        <v>20</v>
      </c>
      <c r="L322" s="241"/>
      <c r="M322" s="242" t="s">
        <v>20</v>
      </c>
      <c r="N322" s="243" t="s">
        <v>46</v>
      </c>
      <c r="O322" s="83"/>
      <c r="P322" s="227">
        <f>O322*H322</f>
        <v>0</v>
      </c>
      <c r="Q322" s="227">
        <v>0</v>
      </c>
      <c r="R322" s="227">
        <f>Q322*H322</f>
        <v>0</v>
      </c>
      <c r="S322" s="227">
        <v>0</v>
      </c>
      <c r="T322" s="228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23" t="s">
        <v>335</v>
      </c>
      <c r="AT322" s="223" t="s">
        <v>244</v>
      </c>
      <c r="AU322" s="223" t="s">
        <v>85</v>
      </c>
      <c r="AY322" s="16" t="s">
        <v>126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6" t="s">
        <v>83</v>
      </c>
      <c r="BK322" s="224">
        <f>ROUND(I322*H322,2)</f>
        <v>0</v>
      </c>
      <c r="BL322" s="16" t="s">
        <v>133</v>
      </c>
      <c r="BM322" s="223" t="s">
        <v>1739</v>
      </c>
    </row>
    <row r="323" s="2" customFormat="1" ht="24.15" customHeight="1">
      <c r="A323" s="37"/>
      <c r="B323" s="38"/>
      <c r="C323" s="211" t="s">
        <v>717</v>
      </c>
      <c r="D323" s="211" t="s">
        <v>129</v>
      </c>
      <c r="E323" s="212" t="s">
        <v>932</v>
      </c>
      <c r="F323" s="213" t="s">
        <v>933</v>
      </c>
      <c r="G323" s="214" t="s">
        <v>327</v>
      </c>
      <c r="H323" s="215">
        <v>7</v>
      </c>
      <c r="I323" s="216"/>
      <c r="J323" s="217">
        <f>ROUND(I323*H323,2)</f>
        <v>0</v>
      </c>
      <c r="K323" s="213" t="s">
        <v>178</v>
      </c>
      <c r="L323" s="43"/>
      <c r="M323" s="225" t="s">
        <v>20</v>
      </c>
      <c r="N323" s="226" t="s">
        <v>46</v>
      </c>
      <c r="O323" s="83"/>
      <c r="P323" s="227">
        <f>O323*H323</f>
        <v>0</v>
      </c>
      <c r="Q323" s="227">
        <v>4.0000000000000003E-05</v>
      </c>
      <c r="R323" s="227">
        <f>Q323*H323</f>
        <v>0.00028000000000000003</v>
      </c>
      <c r="S323" s="227">
        <v>0</v>
      </c>
      <c r="T323" s="228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23" t="s">
        <v>133</v>
      </c>
      <c r="AT323" s="223" t="s">
        <v>129</v>
      </c>
      <c r="AU323" s="223" t="s">
        <v>85</v>
      </c>
      <c r="AY323" s="16" t="s">
        <v>126</v>
      </c>
      <c r="BE323" s="224">
        <f>IF(N323="základní",J323,0)</f>
        <v>0</v>
      </c>
      <c r="BF323" s="224">
        <f>IF(N323="snížená",J323,0)</f>
        <v>0</v>
      </c>
      <c r="BG323" s="224">
        <f>IF(N323="zákl. přenesená",J323,0)</f>
        <v>0</v>
      </c>
      <c r="BH323" s="224">
        <f>IF(N323="sníž. přenesená",J323,0)</f>
        <v>0</v>
      </c>
      <c r="BI323" s="224">
        <f>IF(N323="nulová",J323,0)</f>
        <v>0</v>
      </c>
      <c r="BJ323" s="16" t="s">
        <v>83</v>
      </c>
      <c r="BK323" s="224">
        <f>ROUND(I323*H323,2)</f>
        <v>0</v>
      </c>
      <c r="BL323" s="16" t="s">
        <v>133</v>
      </c>
      <c r="BM323" s="223" t="s">
        <v>934</v>
      </c>
    </row>
    <row r="324" s="2" customFormat="1">
      <c r="A324" s="37"/>
      <c r="B324" s="38"/>
      <c r="C324" s="39"/>
      <c r="D324" s="229" t="s">
        <v>181</v>
      </c>
      <c r="E324" s="39"/>
      <c r="F324" s="230" t="s">
        <v>935</v>
      </c>
      <c r="G324" s="39"/>
      <c r="H324" s="39"/>
      <c r="I324" s="231"/>
      <c r="J324" s="39"/>
      <c r="K324" s="39"/>
      <c r="L324" s="43"/>
      <c r="M324" s="232"/>
      <c r="N324" s="233"/>
      <c r="O324" s="83"/>
      <c r="P324" s="83"/>
      <c r="Q324" s="83"/>
      <c r="R324" s="83"/>
      <c r="S324" s="83"/>
      <c r="T324" s="84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16" t="s">
        <v>181</v>
      </c>
      <c r="AU324" s="16" t="s">
        <v>85</v>
      </c>
    </row>
    <row r="325" s="2" customFormat="1" ht="16.5" customHeight="1">
      <c r="A325" s="37"/>
      <c r="B325" s="38"/>
      <c r="C325" s="234" t="s">
        <v>721</v>
      </c>
      <c r="D325" s="234" t="s">
        <v>244</v>
      </c>
      <c r="E325" s="235" t="s">
        <v>937</v>
      </c>
      <c r="F325" s="236" t="s">
        <v>938</v>
      </c>
      <c r="G325" s="237" t="s">
        <v>327</v>
      </c>
      <c r="H325" s="238">
        <v>1</v>
      </c>
      <c r="I325" s="239"/>
      <c r="J325" s="240">
        <f>ROUND(I325*H325,2)</f>
        <v>0</v>
      </c>
      <c r="K325" s="236" t="s">
        <v>20</v>
      </c>
      <c r="L325" s="241"/>
      <c r="M325" s="242" t="s">
        <v>20</v>
      </c>
      <c r="N325" s="243" t="s">
        <v>46</v>
      </c>
      <c r="O325" s="83"/>
      <c r="P325" s="227">
        <f>O325*H325</f>
        <v>0</v>
      </c>
      <c r="Q325" s="227">
        <v>0.0014</v>
      </c>
      <c r="R325" s="227">
        <f>Q325*H325</f>
        <v>0.0014</v>
      </c>
      <c r="S325" s="227">
        <v>0</v>
      </c>
      <c r="T325" s="228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23" t="s">
        <v>335</v>
      </c>
      <c r="AT325" s="223" t="s">
        <v>244</v>
      </c>
      <c r="AU325" s="223" t="s">
        <v>85</v>
      </c>
      <c r="AY325" s="16" t="s">
        <v>126</v>
      </c>
      <c r="BE325" s="224">
        <f>IF(N325="základní",J325,0)</f>
        <v>0</v>
      </c>
      <c r="BF325" s="224">
        <f>IF(N325="snížená",J325,0)</f>
        <v>0</v>
      </c>
      <c r="BG325" s="224">
        <f>IF(N325="zákl. přenesená",J325,0)</f>
        <v>0</v>
      </c>
      <c r="BH325" s="224">
        <f>IF(N325="sníž. přenesená",J325,0)</f>
        <v>0</v>
      </c>
      <c r="BI325" s="224">
        <f>IF(N325="nulová",J325,0)</f>
        <v>0</v>
      </c>
      <c r="BJ325" s="16" t="s">
        <v>83</v>
      </c>
      <c r="BK325" s="224">
        <f>ROUND(I325*H325,2)</f>
        <v>0</v>
      </c>
      <c r="BL325" s="16" t="s">
        <v>133</v>
      </c>
      <c r="BM325" s="223" t="s">
        <v>939</v>
      </c>
    </row>
    <row r="326" s="2" customFormat="1" ht="16.5" customHeight="1">
      <c r="A326" s="37"/>
      <c r="B326" s="38"/>
      <c r="C326" s="234" t="s">
        <v>726</v>
      </c>
      <c r="D326" s="234" t="s">
        <v>244</v>
      </c>
      <c r="E326" s="235" t="s">
        <v>941</v>
      </c>
      <c r="F326" s="236" t="s">
        <v>942</v>
      </c>
      <c r="G326" s="237" t="s">
        <v>327</v>
      </c>
      <c r="H326" s="238">
        <v>6</v>
      </c>
      <c r="I326" s="239"/>
      <c r="J326" s="240">
        <f>ROUND(I326*H326,2)</f>
        <v>0</v>
      </c>
      <c r="K326" s="236" t="s">
        <v>20</v>
      </c>
      <c r="L326" s="241"/>
      <c r="M326" s="242" t="s">
        <v>20</v>
      </c>
      <c r="N326" s="243" t="s">
        <v>46</v>
      </c>
      <c r="O326" s="83"/>
      <c r="P326" s="227">
        <f>O326*H326</f>
        <v>0</v>
      </c>
      <c r="Q326" s="227">
        <v>0.00115</v>
      </c>
      <c r="R326" s="227">
        <f>Q326*H326</f>
        <v>0.0068999999999999999</v>
      </c>
      <c r="S326" s="227">
        <v>0</v>
      </c>
      <c r="T326" s="228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223" t="s">
        <v>335</v>
      </c>
      <c r="AT326" s="223" t="s">
        <v>244</v>
      </c>
      <c r="AU326" s="223" t="s">
        <v>85</v>
      </c>
      <c r="AY326" s="16" t="s">
        <v>126</v>
      </c>
      <c r="BE326" s="224">
        <f>IF(N326="základní",J326,0)</f>
        <v>0</v>
      </c>
      <c r="BF326" s="224">
        <f>IF(N326="snížená",J326,0)</f>
        <v>0</v>
      </c>
      <c r="BG326" s="224">
        <f>IF(N326="zákl. přenesená",J326,0)</f>
        <v>0</v>
      </c>
      <c r="BH326" s="224">
        <f>IF(N326="sníž. přenesená",J326,0)</f>
        <v>0</v>
      </c>
      <c r="BI326" s="224">
        <f>IF(N326="nulová",J326,0)</f>
        <v>0</v>
      </c>
      <c r="BJ326" s="16" t="s">
        <v>83</v>
      </c>
      <c r="BK326" s="224">
        <f>ROUND(I326*H326,2)</f>
        <v>0</v>
      </c>
      <c r="BL326" s="16" t="s">
        <v>133</v>
      </c>
      <c r="BM326" s="223" t="s">
        <v>943</v>
      </c>
    </row>
    <row r="327" s="2" customFormat="1" ht="24.15" customHeight="1">
      <c r="A327" s="37"/>
      <c r="B327" s="38"/>
      <c r="C327" s="211" t="s">
        <v>732</v>
      </c>
      <c r="D327" s="211" t="s">
        <v>129</v>
      </c>
      <c r="E327" s="212" t="s">
        <v>945</v>
      </c>
      <c r="F327" s="213" t="s">
        <v>946</v>
      </c>
      <c r="G327" s="214" t="s">
        <v>327</v>
      </c>
      <c r="H327" s="215">
        <v>1</v>
      </c>
      <c r="I327" s="216"/>
      <c r="J327" s="217">
        <f>ROUND(I327*H327,2)</f>
        <v>0</v>
      </c>
      <c r="K327" s="213" t="s">
        <v>178</v>
      </c>
      <c r="L327" s="43"/>
      <c r="M327" s="225" t="s">
        <v>20</v>
      </c>
      <c r="N327" s="226" t="s">
        <v>46</v>
      </c>
      <c r="O327" s="83"/>
      <c r="P327" s="227">
        <f>O327*H327</f>
        <v>0</v>
      </c>
      <c r="Q327" s="227">
        <v>0</v>
      </c>
      <c r="R327" s="227">
        <f>Q327*H327</f>
        <v>0</v>
      </c>
      <c r="S327" s="227">
        <v>0.0022499999999999998</v>
      </c>
      <c r="T327" s="228">
        <f>S327*H327</f>
        <v>0.0022499999999999998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23" t="s">
        <v>133</v>
      </c>
      <c r="AT327" s="223" t="s">
        <v>129</v>
      </c>
      <c r="AU327" s="223" t="s">
        <v>85</v>
      </c>
      <c r="AY327" s="16" t="s">
        <v>126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6" t="s">
        <v>83</v>
      </c>
      <c r="BK327" s="224">
        <f>ROUND(I327*H327,2)</f>
        <v>0</v>
      </c>
      <c r="BL327" s="16" t="s">
        <v>133</v>
      </c>
      <c r="BM327" s="223" t="s">
        <v>947</v>
      </c>
    </row>
    <row r="328" s="2" customFormat="1">
      <c r="A328" s="37"/>
      <c r="B328" s="38"/>
      <c r="C328" s="39"/>
      <c r="D328" s="229" t="s">
        <v>181</v>
      </c>
      <c r="E328" s="39"/>
      <c r="F328" s="230" t="s">
        <v>948</v>
      </c>
      <c r="G328" s="39"/>
      <c r="H328" s="39"/>
      <c r="I328" s="231"/>
      <c r="J328" s="39"/>
      <c r="K328" s="39"/>
      <c r="L328" s="43"/>
      <c r="M328" s="232"/>
      <c r="N328" s="233"/>
      <c r="O328" s="83"/>
      <c r="P328" s="83"/>
      <c r="Q328" s="83"/>
      <c r="R328" s="83"/>
      <c r="S328" s="83"/>
      <c r="T328" s="84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16" t="s">
        <v>181</v>
      </c>
      <c r="AU328" s="16" t="s">
        <v>85</v>
      </c>
    </row>
    <row r="329" s="2" customFormat="1" ht="16.5" customHeight="1">
      <c r="A329" s="37"/>
      <c r="B329" s="38"/>
      <c r="C329" s="211" t="s">
        <v>738</v>
      </c>
      <c r="D329" s="211" t="s">
        <v>129</v>
      </c>
      <c r="E329" s="212" t="s">
        <v>950</v>
      </c>
      <c r="F329" s="213" t="s">
        <v>951</v>
      </c>
      <c r="G329" s="214" t="s">
        <v>327</v>
      </c>
      <c r="H329" s="215">
        <v>1</v>
      </c>
      <c r="I329" s="216"/>
      <c r="J329" s="217">
        <f>ROUND(I329*H329,2)</f>
        <v>0</v>
      </c>
      <c r="K329" s="213" t="s">
        <v>178</v>
      </c>
      <c r="L329" s="43"/>
      <c r="M329" s="225" t="s">
        <v>20</v>
      </c>
      <c r="N329" s="226" t="s">
        <v>46</v>
      </c>
      <c r="O329" s="83"/>
      <c r="P329" s="227">
        <f>O329*H329</f>
        <v>0</v>
      </c>
      <c r="Q329" s="227">
        <v>0</v>
      </c>
      <c r="R329" s="227">
        <f>Q329*H329</f>
        <v>0</v>
      </c>
      <c r="S329" s="227">
        <v>0.00762</v>
      </c>
      <c r="T329" s="228">
        <f>S329*H329</f>
        <v>0.00762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23" t="s">
        <v>133</v>
      </c>
      <c r="AT329" s="223" t="s">
        <v>129</v>
      </c>
      <c r="AU329" s="223" t="s">
        <v>85</v>
      </c>
      <c r="AY329" s="16" t="s">
        <v>126</v>
      </c>
      <c r="BE329" s="224">
        <f>IF(N329="základní",J329,0)</f>
        <v>0</v>
      </c>
      <c r="BF329" s="224">
        <f>IF(N329="snížená",J329,0)</f>
        <v>0</v>
      </c>
      <c r="BG329" s="224">
        <f>IF(N329="zákl. přenesená",J329,0)</f>
        <v>0</v>
      </c>
      <c r="BH329" s="224">
        <f>IF(N329="sníž. přenesená",J329,0)</f>
        <v>0</v>
      </c>
      <c r="BI329" s="224">
        <f>IF(N329="nulová",J329,0)</f>
        <v>0</v>
      </c>
      <c r="BJ329" s="16" t="s">
        <v>83</v>
      </c>
      <c r="BK329" s="224">
        <f>ROUND(I329*H329,2)</f>
        <v>0</v>
      </c>
      <c r="BL329" s="16" t="s">
        <v>133</v>
      </c>
      <c r="BM329" s="223" t="s">
        <v>1740</v>
      </c>
    </row>
    <row r="330" s="2" customFormat="1">
      <c r="A330" s="37"/>
      <c r="B330" s="38"/>
      <c r="C330" s="39"/>
      <c r="D330" s="229" t="s">
        <v>181</v>
      </c>
      <c r="E330" s="39"/>
      <c r="F330" s="230" t="s">
        <v>953</v>
      </c>
      <c r="G330" s="39"/>
      <c r="H330" s="39"/>
      <c r="I330" s="231"/>
      <c r="J330" s="39"/>
      <c r="K330" s="39"/>
      <c r="L330" s="43"/>
      <c r="M330" s="232"/>
      <c r="N330" s="233"/>
      <c r="O330" s="83"/>
      <c r="P330" s="83"/>
      <c r="Q330" s="83"/>
      <c r="R330" s="83"/>
      <c r="S330" s="83"/>
      <c r="T330" s="84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T330" s="16" t="s">
        <v>181</v>
      </c>
      <c r="AU330" s="16" t="s">
        <v>85</v>
      </c>
    </row>
    <row r="331" s="2" customFormat="1" ht="24.15" customHeight="1">
      <c r="A331" s="37"/>
      <c r="B331" s="38"/>
      <c r="C331" s="211" t="s">
        <v>743</v>
      </c>
      <c r="D331" s="211" t="s">
        <v>129</v>
      </c>
      <c r="E331" s="212" t="s">
        <v>955</v>
      </c>
      <c r="F331" s="213" t="s">
        <v>956</v>
      </c>
      <c r="G331" s="214" t="s">
        <v>327</v>
      </c>
      <c r="H331" s="215">
        <v>1</v>
      </c>
      <c r="I331" s="216"/>
      <c r="J331" s="217">
        <f>ROUND(I331*H331,2)</f>
        <v>0</v>
      </c>
      <c r="K331" s="213" t="s">
        <v>178</v>
      </c>
      <c r="L331" s="43"/>
      <c r="M331" s="225" t="s">
        <v>20</v>
      </c>
      <c r="N331" s="226" t="s">
        <v>46</v>
      </c>
      <c r="O331" s="83"/>
      <c r="P331" s="227">
        <f>O331*H331</f>
        <v>0</v>
      </c>
      <c r="Q331" s="227">
        <v>0.00013999999999999999</v>
      </c>
      <c r="R331" s="227">
        <f>Q331*H331</f>
        <v>0.00013999999999999999</v>
      </c>
      <c r="S331" s="227">
        <v>0</v>
      </c>
      <c r="T331" s="228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23" t="s">
        <v>133</v>
      </c>
      <c r="AT331" s="223" t="s">
        <v>129</v>
      </c>
      <c r="AU331" s="223" t="s">
        <v>85</v>
      </c>
      <c r="AY331" s="16" t="s">
        <v>126</v>
      </c>
      <c r="BE331" s="224">
        <f>IF(N331="základní",J331,0)</f>
        <v>0</v>
      </c>
      <c r="BF331" s="224">
        <f>IF(N331="snížená",J331,0)</f>
        <v>0</v>
      </c>
      <c r="BG331" s="224">
        <f>IF(N331="zákl. přenesená",J331,0)</f>
        <v>0</v>
      </c>
      <c r="BH331" s="224">
        <f>IF(N331="sníž. přenesená",J331,0)</f>
        <v>0</v>
      </c>
      <c r="BI331" s="224">
        <f>IF(N331="nulová",J331,0)</f>
        <v>0</v>
      </c>
      <c r="BJ331" s="16" t="s">
        <v>83</v>
      </c>
      <c r="BK331" s="224">
        <f>ROUND(I331*H331,2)</f>
        <v>0</v>
      </c>
      <c r="BL331" s="16" t="s">
        <v>133</v>
      </c>
      <c r="BM331" s="223" t="s">
        <v>957</v>
      </c>
    </row>
    <row r="332" s="2" customFormat="1">
      <c r="A332" s="37"/>
      <c r="B332" s="38"/>
      <c r="C332" s="39"/>
      <c r="D332" s="229" t="s">
        <v>181</v>
      </c>
      <c r="E332" s="39"/>
      <c r="F332" s="230" t="s">
        <v>958</v>
      </c>
      <c r="G332" s="39"/>
      <c r="H332" s="39"/>
      <c r="I332" s="231"/>
      <c r="J332" s="39"/>
      <c r="K332" s="39"/>
      <c r="L332" s="43"/>
      <c r="M332" s="232"/>
      <c r="N332" s="233"/>
      <c r="O332" s="83"/>
      <c r="P332" s="83"/>
      <c r="Q332" s="83"/>
      <c r="R332" s="83"/>
      <c r="S332" s="83"/>
      <c r="T332" s="84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16" t="s">
        <v>181</v>
      </c>
      <c r="AU332" s="16" t="s">
        <v>85</v>
      </c>
    </row>
    <row r="333" s="2" customFormat="1" ht="37.8" customHeight="1">
      <c r="A333" s="37"/>
      <c r="B333" s="38"/>
      <c r="C333" s="234" t="s">
        <v>748</v>
      </c>
      <c r="D333" s="234" t="s">
        <v>244</v>
      </c>
      <c r="E333" s="235" t="s">
        <v>960</v>
      </c>
      <c r="F333" s="236" t="s">
        <v>961</v>
      </c>
      <c r="G333" s="237" t="s">
        <v>327</v>
      </c>
      <c r="H333" s="238">
        <v>1</v>
      </c>
      <c r="I333" s="239"/>
      <c r="J333" s="240">
        <f>ROUND(I333*H333,2)</f>
        <v>0</v>
      </c>
      <c r="K333" s="236" t="s">
        <v>178</v>
      </c>
      <c r="L333" s="241"/>
      <c r="M333" s="242" t="s">
        <v>20</v>
      </c>
      <c r="N333" s="243" t="s">
        <v>46</v>
      </c>
      <c r="O333" s="83"/>
      <c r="P333" s="227">
        <f>O333*H333</f>
        <v>0</v>
      </c>
      <c r="Q333" s="227">
        <v>0.0053800000000000002</v>
      </c>
      <c r="R333" s="227">
        <f>Q333*H333</f>
        <v>0.0053800000000000002</v>
      </c>
      <c r="S333" s="227">
        <v>0</v>
      </c>
      <c r="T333" s="228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23" t="s">
        <v>335</v>
      </c>
      <c r="AT333" s="223" t="s">
        <v>244</v>
      </c>
      <c r="AU333" s="223" t="s">
        <v>85</v>
      </c>
      <c r="AY333" s="16" t="s">
        <v>126</v>
      </c>
      <c r="BE333" s="224">
        <f>IF(N333="základní",J333,0)</f>
        <v>0</v>
      </c>
      <c r="BF333" s="224">
        <f>IF(N333="snížená",J333,0)</f>
        <v>0</v>
      </c>
      <c r="BG333" s="224">
        <f>IF(N333="zákl. přenesená",J333,0)</f>
        <v>0</v>
      </c>
      <c r="BH333" s="224">
        <f>IF(N333="sníž. přenesená",J333,0)</f>
        <v>0</v>
      </c>
      <c r="BI333" s="224">
        <f>IF(N333="nulová",J333,0)</f>
        <v>0</v>
      </c>
      <c r="BJ333" s="16" t="s">
        <v>83</v>
      </c>
      <c r="BK333" s="224">
        <f>ROUND(I333*H333,2)</f>
        <v>0</v>
      </c>
      <c r="BL333" s="16" t="s">
        <v>133</v>
      </c>
      <c r="BM333" s="223" t="s">
        <v>962</v>
      </c>
    </row>
    <row r="334" s="2" customFormat="1" ht="24.15" customHeight="1">
      <c r="A334" s="37"/>
      <c r="B334" s="38"/>
      <c r="C334" s="211" t="s">
        <v>753</v>
      </c>
      <c r="D334" s="211" t="s">
        <v>129</v>
      </c>
      <c r="E334" s="212" t="s">
        <v>964</v>
      </c>
      <c r="F334" s="213" t="s">
        <v>965</v>
      </c>
      <c r="G334" s="214" t="s">
        <v>327</v>
      </c>
      <c r="H334" s="215">
        <v>5</v>
      </c>
      <c r="I334" s="216"/>
      <c r="J334" s="217">
        <f>ROUND(I334*H334,2)</f>
        <v>0</v>
      </c>
      <c r="K334" s="213" t="s">
        <v>178</v>
      </c>
      <c r="L334" s="43"/>
      <c r="M334" s="225" t="s">
        <v>20</v>
      </c>
      <c r="N334" s="226" t="s">
        <v>46</v>
      </c>
      <c r="O334" s="83"/>
      <c r="P334" s="227">
        <f>O334*H334</f>
        <v>0</v>
      </c>
      <c r="Q334" s="227">
        <v>0</v>
      </c>
      <c r="R334" s="227">
        <f>Q334*H334</f>
        <v>0</v>
      </c>
      <c r="S334" s="227">
        <v>0.00084999999999999995</v>
      </c>
      <c r="T334" s="228">
        <f>S334*H334</f>
        <v>0.0042499999999999994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23" t="s">
        <v>133</v>
      </c>
      <c r="AT334" s="223" t="s">
        <v>129</v>
      </c>
      <c r="AU334" s="223" t="s">
        <v>85</v>
      </c>
      <c r="AY334" s="16" t="s">
        <v>126</v>
      </c>
      <c r="BE334" s="224">
        <f>IF(N334="základní",J334,0)</f>
        <v>0</v>
      </c>
      <c r="BF334" s="224">
        <f>IF(N334="snížená",J334,0)</f>
        <v>0</v>
      </c>
      <c r="BG334" s="224">
        <f>IF(N334="zákl. přenesená",J334,0)</f>
        <v>0</v>
      </c>
      <c r="BH334" s="224">
        <f>IF(N334="sníž. přenesená",J334,0)</f>
        <v>0</v>
      </c>
      <c r="BI334" s="224">
        <f>IF(N334="nulová",J334,0)</f>
        <v>0</v>
      </c>
      <c r="BJ334" s="16" t="s">
        <v>83</v>
      </c>
      <c r="BK334" s="224">
        <f>ROUND(I334*H334,2)</f>
        <v>0</v>
      </c>
      <c r="BL334" s="16" t="s">
        <v>133</v>
      </c>
      <c r="BM334" s="223" t="s">
        <v>966</v>
      </c>
    </row>
    <row r="335" s="2" customFormat="1">
      <c r="A335" s="37"/>
      <c r="B335" s="38"/>
      <c r="C335" s="39"/>
      <c r="D335" s="229" t="s">
        <v>181</v>
      </c>
      <c r="E335" s="39"/>
      <c r="F335" s="230" t="s">
        <v>967</v>
      </c>
      <c r="G335" s="39"/>
      <c r="H335" s="39"/>
      <c r="I335" s="231"/>
      <c r="J335" s="39"/>
      <c r="K335" s="39"/>
      <c r="L335" s="43"/>
      <c r="M335" s="232"/>
      <c r="N335" s="233"/>
      <c r="O335" s="83"/>
      <c r="P335" s="83"/>
      <c r="Q335" s="83"/>
      <c r="R335" s="83"/>
      <c r="S335" s="83"/>
      <c r="T335" s="84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6" t="s">
        <v>181</v>
      </c>
      <c r="AU335" s="16" t="s">
        <v>85</v>
      </c>
    </row>
    <row r="336" s="2" customFormat="1" ht="16.5" customHeight="1">
      <c r="A336" s="37"/>
      <c r="B336" s="38"/>
      <c r="C336" s="211" t="s">
        <v>758</v>
      </c>
      <c r="D336" s="211" t="s">
        <v>129</v>
      </c>
      <c r="E336" s="212" t="s">
        <v>974</v>
      </c>
      <c r="F336" s="213" t="s">
        <v>975</v>
      </c>
      <c r="G336" s="214" t="s">
        <v>327</v>
      </c>
      <c r="H336" s="215">
        <v>2</v>
      </c>
      <c r="I336" s="216"/>
      <c r="J336" s="217">
        <f>ROUND(I336*H336,2)</f>
        <v>0</v>
      </c>
      <c r="K336" s="213" t="s">
        <v>178</v>
      </c>
      <c r="L336" s="43"/>
      <c r="M336" s="225" t="s">
        <v>20</v>
      </c>
      <c r="N336" s="226" t="s">
        <v>46</v>
      </c>
      <c r="O336" s="83"/>
      <c r="P336" s="227">
        <f>O336*H336</f>
        <v>0</v>
      </c>
      <c r="Q336" s="227">
        <v>0.00031</v>
      </c>
      <c r="R336" s="227">
        <f>Q336*H336</f>
        <v>0.00062</v>
      </c>
      <c r="S336" s="227">
        <v>0</v>
      </c>
      <c r="T336" s="228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23" t="s">
        <v>133</v>
      </c>
      <c r="AT336" s="223" t="s">
        <v>129</v>
      </c>
      <c r="AU336" s="223" t="s">
        <v>85</v>
      </c>
      <c r="AY336" s="16" t="s">
        <v>126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6" t="s">
        <v>83</v>
      </c>
      <c r="BK336" s="224">
        <f>ROUND(I336*H336,2)</f>
        <v>0</v>
      </c>
      <c r="BL336" s="16" t="s">
        <v>133</v>
      </c>
      <c r="BM336" s="223" t="s">
        <v>976</v>
      </c>
    </row>
    <row r="337" s="2" customFormat="1">
      <c r="A337" s="37"/>
      <c r="B337" s="38"/>
      <c r="C337" s="39"/>
      <c r="D337" s="229" t="s">
        <v>181</v>
      </c>
      <c r="E337" s="39"/>
      <c r="F337" s="230" t="s">
        <v>977</v>
      </c>
      <c r="G337" s="39"/>
      <c r="H337" s="39"/>
      <c r="I337" s="231"/>
      <c r="J337" s="39"/>
      <c r="K337" s="39"/>
      <c r="L337" s="43"/>
      <c r="M337" s="232"/>
      <c r="N337" s="233"/>
      <c r="O337" s="83"/>
      <c r="P337" s="83"/>
      <c r="Q337" s="83"/>
      <c r="R337" s="83"/>
      <c r="S337" s="83"/>
      <c r="T337" s="84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16" t="s">
        <v>181</v>
      </c>
      <c r="AU337" s="16" t="s">
        <v>85</v>
      </c>
    </row>
    <row r="338" s="2" customFormat="1" ht="49.05" customHeight="1">
      <c r="A338" s="37"/>
      <c r="B338" s="38"/>
      <c r="C338" s="211" t="s">
        <v>763</v>
      </c>
      <c r="D338" s="211" t="s">
        <v>129</v>
      </c>
      <c r="E338" s="212" t="s">
        <v>979</v>
      </c>
      <c r="F338" s="213" t="s">
        <v>980</v>
      </c>
      <c r="G338" s="214" t="s">
        <v>226</v>
      </c>
      <c r="H338" s="215">
        <v>0.26200000000000001</v>
      </c>
      <c r="I338" s="216"/>
      <c r="J338" s="217">
        <f>ROUND(I338*H338,2)</f>
        <v>0</v>
      </c>
      <c r="K338" s="213" t="s">
        <v>178</v>
      </c>
      <c r="L338" s="43"/>
      <c r="M338" s="225" t="s">
        <v>20</v>
      </c>
      <c r="N338" s="226" t="s">
        <v>46</v>
      </c>
      <c r="O338" s="83"/>
      <c r="P338" s="227">
        <f>O338*H338</f>
        <v>0</v>
      </c>
      <c r="Q338" s="227">
        <v>0</v>
      </c>
      <c r="R338" s="227">
        <f>Q338*H338</f>
        <v>0</v>
      </c>
      <c r="S338" s="227">
        <v>0</v>
      </c>
      <c r="T338" s="228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23" t="s">
        <v>133</v>
      </c>
      <c r="AT338" s="223" t="s">
        <v>129</v>
      </c>
      <c r="AU338" s="223" t="s">
        <v>85</v>
      </c>
      <c r="AY338" s="16" t="s">
        <v>126</v>
      </c>
      <c r="BE338" s="224">
        <f>IF(N338="základní",J338,0)</f>
        <v>0</v>
      </c>
      <c r="BF338" s="224">
        <f>IF(N338="snížená",J338,0)</f>
        <v>0</v>
      </c>
      <c r="BG338" s="224">
        <f>IF(N338="zákl. přenesená",J338,0)</f>
        <v>0</v>
      </c>
      <c r="BH338" s="224">
        <f>IF(N338="sníž. přenesená",J338,0)</f>
        <v>0</v>
      </c>
      <c r="BI338" s="224">
        <f>IF(N338="nulová",J338,0)</f>
        <v>0</v>
      </c>
      <c r="BJ338" s="16" t="s">
        <v>83</v>
      </c>
      <c r="BK338" s="224">
        <f>ROUND(I338*H338,2)</f>
        <v>0</v>
      </c>
      <c r="BL338" s="16" t="s">
        <v>133</v>
      </c>
      <c r="BM338" s="223" t="s">
        <v>981</v>
      </c>
    </row>
    <row r="339" s="2" customFormat="1">
      <c r="A339" s="37"/>
      <c r="B339" s="38"/>
      <c r="C339" s="39"/>
      <c r="D339" s="229" t="s">
        <v>181</v>
      </c>
      <c r="E339" s="39"/>
      <c r="F339" s="230" t="s">
        <v>982</v>
      </c>
      <c r="G339" s="39"/>
      <c r="H339" s="39"/>
      <c r="I339" s="231"/>
      <c r="J339" s="39"/>
      <c r="K339" s="39"/>
      <c r="L339" s="43"/>
      <c r="M339" s="232"/>
      <c r="N339" s="233"/>
      <c r="O339" s="83"/>
      <c r="P339" s="83"/>
      <c r="Q339" s="83"/>
      <c r="R339" s="83"/>
      <c r="S339" s="83"/>
      <c r="T339" s="84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6" t="s">
        <v>181</v>
      </c>
      <c r="AU339" s="16" t="s">
        <v>85</v>
      </c>
    </row>
    <row r="340" s="12" customFormat="1" ht="22.8" customHeight="1">
      <c r="A340" s="12"/>
      <c r="B340" s="195"/>
      <c r="C340" s="196"/>
      <c r="D340" s="197" t="s">
        <v>74</v>
      </c>
      <c r="E340" s="209" t="s">
        <v>983</v>
      </c>
      <c r="F340" s="209" t="s">
        <v>984</v>
      </c>
      <c r="G340" s="196"/>
      <c r="H340" s="196"/>
      <c r="I340" s="199"/>
      <c r="J340" s="210">
        <f>BK340</f>
        <v>0</v>
      </c>
      <c r="K340" s="196"/>
      <c r="L340" s="201"/>
      <c r="M340" s="202"/>
      <c r="N340" s="203"/>
      <c r="O340" s="203"/>
      <c r="P340" s="204">
        <f>SUM(P341:P352)</f>
        <v>0</v>
      </c>
      <c r="Q340" s="203"/>
      <c r="R340" s="204">
        <f>SUM(R341:R352)</f>
        <v>0.038679999999999999</v>
      </c>
      <c r="S340" s="203"/>
      <c r="T340" s="205">
        <f>SUM(T341:T352)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06" t="s">
        <v>85</v>
      </c>
      <c r="AT340" s="207" t="s">
        <v>74</v>
      </c>
      <c r="AU340" s="207" t="s">
        <v>83</v>
      </c>
      <c r="AY340" s="206" t="s">
        <v>126</v>
      </c>
      <c r="BK340" s="208">
        <f>SUM(BK341:BK352)</f>
        <v>0</v>
      </c>
    </row>
    <row r="341" s="2" customFormat="1" ht="37.8" customHeight="1">
      <c r="A341" s="37"/>
      <c r="B341" s="38"/>
      <c r="C341" s="211" t="s">
        <v>767</v>
      </c>
      <c r="D341" s="211" t="s">
        <v>129</v>
      </c>
      <c r="E341" s="212" t="s">
        <v>986</v>
      </c>
      <c r="F341" s="213" t="s">
        <v>987</v>
      </c>
      <c r="G341" s="214" t="s">
        <v>132</v>
      </c>
      <c r="H341" s="215">
        <v>4</v>
      </c>
      <c r="I341" s="216"/>
      <c r="J341" s="217">
        <f>ROUND(I341*H341,2)</f>
        <v>0</v>
      </c>
      <c r="K341" s="213" t="s">
        <v>178</v>
      </c>
      <c r="L341" s="43"/>
      <c r="M341" s="225" t="s">
        <v>20</v>
      </c>
      <c r="N341" s="226" t="s">
        <v>46</v>
      </c>
      <c r="O341" s="83"/>
      <c r="P341" s="227">
        <f>O341*H341</f>
        <v>0</v>
      </c>
      <c r="Q341" s="227">
        <v>0</v>
      </c>
      <c r="R341" s="227">
        <f>Q341*H341</f>
        <v>0</v>
      </c>
      <c r="S341" s="227">
        <v>0</v>
      </c>
      <c r="T341" s="228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23" t="s">
        <v>133</v>
      </c>
      <c r="AT341" s="223" t="s">
        <v>129</v>
      </c>
      <c r="AU341" s="223" t="s">
        <v>85</v>
      </c>
      <c r="AY341" s="16" t="s">
        <v>126</v>
      </c>
      <c r="BE341" s="224">
        <f>IF(N341="základní",J341,0)</f>
        <v>0</v>
      </c>
      <c r="BF341" s="224">
        <f>IF(N341="snížená",J341,0)</f>
        <v>0</v>
      </c>
      <c r="BG341" s="224">
        <f>IF(N341="zákl. přenesená",J341,0)</f>
        <v>0</v>
      </c>
      <c r="BH341" s="224">
        <f>IF(N341="sníž. přenesená",J341,0)</f>
        <v>0</v>
      </c>
      <c r="BI341" s="224">
        <f>IF(N341="nulová",J341,0)</f>
        <v>0</v>
      </c>
      <c r="BJ341" s="16" t="s">
        <v>83</v>
      </c>
      <c r="BK341" s="224">
        <f>ROUND(I341*H341,2)</f>
        <v>0</v>
      </c>
      <c r="BL341" s="16" t="s">
        <v>133</v>
      </c>
      <c r="BM341" s="223" t="s">
        <v>988</v>
      </c>
    </row>
    <row r="342" s="2" customFormat="1">
      <c r="A342" s="37"/>
      <c r="B342" s="38"/>
      <c r="C342" s="39"/>
      <c r="D342" s="229" t="s">
        <v>181</v>
      </c>
      <c r="E342" s="39"/>
      <c r="F342" s="230" t="s">
        <v>989</v>
      </c>
      <c r="G342" s="39"/>
      <c r="H342" s="39"/>
      <c r="I342" s="231"/>
      <c r="J342" s="39"/>
      <c r="K342" s="39"/>
      <c r="L342" s="43"/>
      <c r="M342" s="232"/>
      <c r="N342" s="233"/>
      <c r="O342" s="83"/>
      <c r="P342" s="83"/>
      <c r="Q342" s="83"/>
      <c r="R342" s="83"/>
      <c r="S342" s="83"/>
      <c r="T342" s="84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6" t="s">
        <v>181</v>
      </c>
      <c r="AU342" s="16" t="s">
        <v>85</v>
      </c>
    </row>
    <row r="343" s="2" customFormat="1" ht="33" customHeight="1">
      <c r="A343" s="37"/>
      <c r="B343" s="38"/>
      <c r="C343" s="234" t="s">
        <v>772</v>
      </c>
      <c r="D343" s="234" t="s">
        <v>244</v>
      </c>
      <c r="E343" s="235" t="s">
        <v>991</v>
      </c>
      <c r="F343" s="236" t="s">
        <v>992</v>
      </c>
      <c r="G343" s="237" t="s">
        <v>327</v>
      </c>
      <c r="H343" s="238">
        <v>4</v>
      </c>
      <c r="I343" s="239"/>
      <c r="J343" s="240">
        <f>ROUND(I343*H343,2)</f>
        <v>0</v>
      </c>
      <c r="K343" s="236" t="s">
        <v>20</v>
      </c>
      <c r="L343" s="241"/>
      <c r="M343" s="242" t="s">
        <v>20</v>
      </c>
      <c r="N343" s="243" t="s">
        <v>46</v>
      </c>
      <c r="O343" s="83"/>
      <c r="P343" s="227">
        <f>O343*H343</f>
        <v>0</v>
      </c>
      <c r="Q343" s="227">
        <v>0.0086999999999999994</v>
      </c>
      <c r="R343" s="227">
        <f>Q343*H343</f>
        <v>0.034799999999999998</v>
      </c>
      <c r="S343" s="227">
        <v>0</v>
      </c>
      <c r="T343" s="228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23" t="s">
        <v>335</v>
      </c>
      <c r="AT343" s="223" t="s">
        <v>244</v>
      </c>
      <c r="AU343" s="223" t="s">
        <v>85</v>
      </c>
      <c r="AY343" s="16" t="s">
        <v>126</v>
      </c>
      <c r="BE343" s="224">
        <f>IF(N343="základní",J343,0)</f>
        <v>0</v>
      </c>
      <c r="BF343" s="224">
        <f>IF(N343="snížená",J343,0)</f>
        <v>0</v>
      </c>
      <c r="BG343" s="224">
        <f>IF(N343="zákl. přenesená",J343,0)</f>
        <v>0</v>
      </c>
      <c r="BH343" s="224">
        <f>IF(N343="sníž. přenesená",J343,0)</f>
        <v>0</v>
      </c>
      <c r="BI343" s="224">
        <f>IF(N343="nulová",J343,0)</f>
        <v>0</v>
      </c>
      <c r="BJ343" s="16" t="s">
        <v>83</v>
      </c>
      <c r="BK343" s="224">
        <f>ROUND(I343*H343,2)</f>
        <v>0</v>
      </c>
      <c r="BL343" s="16" t="s">
        <v>133</v>
      </c>
      <c r="BM343" s="223" t="s">
        <v>993</v>
      </c>
    </row>
    <row r="344" s="2" customFormat="1" ht="24.15" customHeight="1">
      <c r="A344" s="37"/>
      <c r="B344" s="38"/>
      <c r="C344" s="211" t="s">
        <v>777</v>
      </c>
      <c r="D344" s="211" t="s">
        <v>129</v>
      </c>
      <c r="E344" s="212" t="s">
        <v>995</v>
      </c>
      <c r="F344" s="213" t="s">
        <v>996</v>
      </c>
      <c r="G344" s="214" t="s">
        <v>132</v>
      </c>
      <c r="H344" s="215">
        <v>4</v>
      </c>
      <c r="I344" s="216"/>
      <c r="J344" s="217">
        <f>ROUND(I344*H344,2)</f>
        <v>0</v>
      </c>
      <c r="K344" s="213" t="s">
        <v>178</v>
      </c>
      <c r="L344" s="43"/>
      <c r="M344" s="225" t="s">
        <v>20</v>
      </c>
      <c r="N344" s="226" t="s">
        <v>46</v>
      </c>
      <c r="O344" s="83"/>
      <c r="P344" s="227">
        <f>O344*H344</f>
        <v>0</v>
      </c>
      <c r="Q344" s="227">
        <v>0.00014999999999999999</v>
      </c>
      <c r="R344" s="227">
        <f>Q344*H344</f>
        <v>0.00059999999999999995</v>
      </c>
      <c r="S344" s="227">
        <v>0</v>
      </c>
      <c r="T344" s="228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223" t="s">
        <v>133</v>
      </c>
      <c r="AT344" s="223" t="s">
        <v>129</v>
      </c>
      <c r="AU344" s="223" t="s">
        <v>85</v>
      </c>
      <c r="AY344" s="16" t="s">
        <v>126</v>
      </c>
      <c r="BE344" s="224">
        <f>IF(N344="základní",J344,0)</f>
        <v>0</v>
      </c>
      <c r="BF344" s="224">
        <f>IF(N344="snížená",J344,0)</f>
        <v>0</v>
      </c>
      <c r="BG344" s="224">
        <f>IF(N344="zákl. přenesená",J344,0)</f>
        <v>0</v>
      </c>
      <c r="BH344" s="224">
        <f>IF(N344="sníž. přenesená",J344,0)</f>
        <v>0</v>
      </c>
      <c r="BI344" s="224">
        <f>IF(N344="nulová",J344,0)</f>
        <v>0</v>
      </c>
      <c r="BJ344" s="16" t="s">
        <v>83</v>
      </c>
      <c r="BK344" s="224">
        <f>ROUND(I344*H344,2)</f>
        <v>0</v>
      </c>
      <c r="BL344" s="16" t="s">
        <v>133</v>
      </c>
      <c r="BM344" s="223" t="s">
        <v>997</v>
      </c>
    </row>
    <row r="345" s="2" customFormat="1">
      <c r="A345" s="37"/>
      <c r="B345" s="38"/>
      <c r="C345" s="39"/>
      <c r="D345" s="229" t="s">
        <v>181</v>
      </c>
      <c r="E345" s="39"/>
      <c r="F345" s="230" t="s">
        <v>998</v>
      </c>
      <c r="G345" s="39"/>
      <c r="H345" s="39"/>
      <c r="I345" s="231"/>
      <c r="J345" s="39"/>
      <c r="K345" s="39"/>
      <c r="L345" s="43"/>
      <c r="M345" s="232"/>
      <c r="N345" s="233"/>
      <c r="O345" s="83"/>
      <c r="P345" s="83"/>
      <c r="Q345" s="83"/>
      <c r="R345" s="83"/>
      <c r="S345" s="83"/>
      <c r="T345" s="84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6" t="s">
        <v>181</v>
      </c>
      <c r="AU345" s="16" t="s">
        <v>85</v>
      </c>
    </row>
    <row r="346" s="2" customFormat="1" ht="24.15" customHeight="1">
      <c r="A346" s="37"/>
      <c r="B346" s="38"/>
      <c r="C346" s="211" t="s">
        <v>782</v>
      </c>
      <c r="D346" s="211" t="s">
        <v>129</v>
      </c>
      <c r="E346" s="212" t="s">
        <v>1000</v>
      </c>
      <c r="F346" s="213" t="s">
        <v>1001</v>
      </c>
      <c r="G346" s="214" t="s">
        <v>132</v>
      </c>
      <c r="H346" s="215">
        <v>4</v>
      </c>
      <c r="I346" s="216"/>
      <c r="J346" s="217">
        <f>ROUND(I346*H346,2)</f>
        <v>0</v>
      </c>
      <c r="K346" s="213" t="s">
        <v>178</v>
      </c>
      <c r="L346" s="43"/>
      <c r="M346" s="225" t="s">
        <v>20</v>
      </c>
      <c r="N346" s="226" t="s">
        <v>46</v>
      </c>
      <c r="O346" s="83"/>
      <c r="P346" s="227">
        <f>O346*H346</f>
        <v>0</v>
      </c>
      <c r="Q346" s="227">
        <v>0.00050000000000000001</v>
      </c>
      <c r="R346" s="227">
        <f>Q346*H346</f>
        <v>0.002</v>
      </c>
      <c r="S346" s="227">
        <v>0</v>
      </c>
      <c r="T346" s="228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23" t="s">
        <v>133</v>
      </c>
      <c r="AT346" s="223" t="s">
        <v>129</v>
      </c>
      <c r="AU346" s="223" t="s">
        <v>85</v>
      </c>
      <c r="AY346" s="16" t="s">
        <v>126</v>
      </c>
      <c r="BE346" s="224">
        <f>IF(N346="základní",J346,0)</f>
        <v>0</v>
      </c>
      <c r="BF346" s="224">
        <f>IF(N346="snížená",J346,0)</f>
        <v>0</v>
      </c>
      <c r="BG346" s="224">
        <f>IF(N346="zákl. přenesená",J346,0)</f>
        <v>0</v>
      </c>
      <c r="BH346" s="224">
        <f>IF(N346="sníž. přenesená",J346,0)</f>
        <v>0</v>
      </c>
      <c r="BI346" s="224">
        <f>IF(N346="nulová",J346,0)</f>
        <v>0</v>
      </c>
      <c r="BJ346" s="16" t="s">
        <v>83</v>
      </c>
      <c r="BK346" s="224">
        <f>ROUND(I346*H346,2)</f>
        <v>0</v>
      </c>
      <c r="BL346" s="16" t="s">
        <v>133</v>
      </c>
      <c r="BM346" s="223" t="s">
        <v>1002</v>
      </c>
    </row>
    <row r="347" s="2" customFormat="1">
      <c r="A347" s="37"/>
      <c r="B347" s="38"/>
      <c r="C347" s="39"/>
      <c r="D347" s="229" t="s">
        <v>181</v>
      </c>
      <c r="E347" s="39"/>
      <c r="F347" s="230" t="s">
        <v>1003</v>
      </c>
      <c r="G347" s="39"/>
      <c r="H347" s="39"/>
      <c r="I347" s="231"/>
      <c r="J347" s="39"/>
      <c r="K347" s="39"/>
      <c r="L347" s="43"/>
      <c r="M347" s="232"/>
      <c r="N347" s="233"/>
      <c r="O347" s="83"/>
      <c r="P347" s="83"/>
      <c r="Q347" s="83"/>
      <c r="R347" s="83"/>
      <c r="S347" s="83"/>
      <c r="T347" s="84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6" t="s">
        <v>181</v>
      </c>
      <c r="AU347" s="16" t="s">
        <v>85</v>
      </c>
    </row>
    <row r="348" s="2" customFormat="1" ht="24.15" customHeight="1">
      <c r="A348" s="37"/>
      <c r="B348" s="38"/>
      <c r="C348" s="211" t="s">
        <v>787</v>
      </c>
      <c r="D348" s="211" t="s">
        <v>129</v>
      </c>
      <c r="E348" s="212" t="s">
        <v>1005</v>
      </c>
      <c r="F348" s="213" t="s">
        <v>1006</v>
      </c>
      <c r="G348" s="214" t="s">
        <v>132</v>
      </c>
      <c r="H348" s="215">
        <v>4</v>
      </c>
      <c r="I348" s="216"/>
      <c r="J348" s="217">
        <f>ROUND(I348*H348,2)</f>
        <v>0</v>
      </c>
      <c r="K348" s="213" t="s">
        <v>178</v>
      </c>
      <c r="L348" s="43"/>
      <c r="M348" s="225" t="s">
        <v>20</v>
      </c>
      <c r="N348" s="226" t="s">
        <v>46</v>
      </c>
      <c r="O348" s="83"/>
      <c r="P348" s="227">
        <f>O348*H348</f>
        <v>0</v>
      </c>
      <c r="Q348" s="227">
        <v>0</v>
      </c>
      <c r="R348" s="227">
        <f>Q348*H348</f>
        <v>0</v>
      </c>
      <c r="S348" s="227">
        <v>0</v>
      </c>
      <c r="T348" s="228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23" t="s">
        <v>133</v>
      </c>
      <c r="AT348" s="223" t="s">
        <v>129</v>
      </c>
      <c r="AU348" s="223" t="s">
        <v>85</v>
      </c>
      <c r="AY348" s="16" t="s">
        <v>126</v>
      </c>
      <c r="BE348" s="224">
        <f>IF(N348="základní",J348,0)</f>
        <v>0</v>
      </c>
      <c r="BF348" s="224">
        <f>IF(N348="snížená",J348,0)</f>
        <v>0</v>
      </c>
      <c r="BG348" s="224">
        <f>IF(N348="zákl. přenesená",J348,0)</f>
        <v>0</v>
      </c>
      <c r="BH348" s="224">
        <f>IF(N348="sníž. přenesená",J348,0)</f>
        <v>0</v>
      </c>
      <c r="BI348" s="224">
        <f>IF(N348="nulová",J348,0)</f>
        <v>0</v>
      </c>
      <c r="BJ348" s="16" t="s">
        <v>83</v>
      </c>
      <c r="BK348" s="224">
        <f>ROUND(I348*H348,2)</f>
        <v>0</v>
      </c>
      <c r="BL348" s="16" t="s">
        <v>133</v>
      </c>
      <c r="BM348" s="223" t="s">
        <v>1007</v>
      </c>
    </row>
    <row r="349" s="2" customFormat="1">
      <c r="A349" s="37"/>
      <c r="B349" s="38"/>
      <c r="C349" s="39"/>
      <c r="D349" s="229" t="s">
        <v>181</v>
      </c>
      <c r="E349" s="39"/>
      <c r="F349" s="230" t="s">
        <v>1008</v>
      </c>
      <c r="G349" s="39"/>
      <c r="H349" s="39"/>
      <c r="I349" s="231"/>
      <c r="J349" s="39"/>
      <c r="K349" s="39"/>
      <c r="L349" s="43"/>
      <c r="M349" s="232"/>
      <c r="N349" s="233"/>
      <c r="O349" s="83"/>
      <c r="P349" s="83"/>
      <c r="Q349" s="83"/>
      <c r="R349" s="83"/>
      <c r="S349" s="83"/>
      <c r="T349" s="84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181</v>
      </c>
      <c r="AU349" s="16" t="s">
        <v>85</v>
      </c>
    </row>
    <row r="350" s="2" customFormat="1" ht="16.5" customHeight="1">
      <c r="A350" s="37"/>
      <c r="B350" s="38"/>
      <c r="C350" s="234" t="s">
        <v>792</v>
      </c>
      <c r="D350" s="234" t="s">
        <v>244</v>
      </c>
      <c r="E350" s="235" t="s">
        <v>1010</v>
      </c>
      <c r="F350" s="236" t="s">
        <v>1011</v>
      </c>
      <c r="G350" s="237" t="s">
        <v>327</v>
      </c>
      <c r="H350" s="238">
        <v>4</v>
      </c>
      <c r="I350" s="239"/>
      <c r="J350" s="240">
        <f>ROUND(I350*H350,2)</f>
        <v>0</v>
      </c>
      <c r="K350" s="236" t="s">
        <v>20</v>
      </c>
      <c r="L350" s="241"/>
      <c r="M350" s="242" t="s">
        <v>20</v>
      </c>
      <c r="N350" s="243" t="s">
        <v>46</v>
      </c>
      <c r="O350" s="83"/>
      <c r="P350" s="227">
        <f>O350*H350</f>
        <v>0</v>
      </c>
      <c r="Q350" s="227">
        <v>0.00032000000000000003</v>
      </c>
      <c r="R350" s="227">
        <f>Q350*H350</f>
        <v>0.0012800000000000001</v>
      </c>
      <c r="S350" s="227">
        <v>0</v>
      </c>
      <c r="T350" s="228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23" t="s">
        <v>335</v>
      </c>
      <c r="AT350" s="223" t="s">
        <v>244</v>
      </c>
      <c r="AU350" s="223" t="s">
        <v>85</v>
      </c>
      <c r="AY350" s="16" t="s">
        <v>126</v>
      </c>
      <c r="BE350" s="224">
        <f>IF(N350="základní",J350,0)</f>
        <v>0</v>
      </c>
      <c r="BF350" s="224">
        <f>IF(N350="snížená",J350,0)</f>
        <v>0</v>
      </c>
      <c r="BG350" s="224">
        <f>IF(N350="zákl. přenesená",J350,0)</f>
        <v>0</v>
      </c>
      <c r="BH350" s="224">
        <f>IF(N350="sníž. přenesená",J350,0)</f>
        <v>0</v>
      </c>
      <c r="BI350" s="224">
        <f>IF(N350="nulová",J350,0)</f>
        <v>0</v>
      </c>
      <c r="BJ350" s="16" t="s">
        <v>83</v>
      </c>
      <c r="BK350" s="224">
        <f>ROUND(I350*H350,2)</f>
        <v>0</v>
      </c>
      <c r="BL350" s="16" t="s">
        <v>133</v>
      </c>
      <c r="BM350" s="223" t="s">
        <v>1012</v>
      </c>
    </row>
    <row r="351" s="2" customFormat="1" ht="49.05" customHeight="1">
      <c r="A351" s="37"/>
      <c r="B351" s="38"/>
      <c r="C351" s="211" t="s">
        <v>797</v>
      </c>
      <c r="D351" s="211" t="s">
        <v>129</v>
      </c>
      <c r="E351" s="212" t="s">
        <v>1014</v>
      </c>
      <c r="F351" s="213" t="s">
        <v>1015</v>
      </c>
      <c r="G351" s="214" t="s">
        <v>226</v>
      </c>
      <c r="H351" s="215">
        <v>0.039</v>
      </c>
      <c r="I351" s="216"/>
      <c r="J351" s="217">
        <f>ROUND(I351*H351,2)</f>
        <v>0</v>
      </c>
      <c r="K351" s="213" t="s">
        <v>178</v>
      </c>
      <c r="L351" s="43"/>
      <c r="M351" s="225" t="s">
        <v>20</v>
      </c>
      <c r="N351" s="226" t="s">
        <v>46</v>
      </c>
      <c r="O351" s="83"/>
      <c r="P351" s="227">
        <f>O351*H351</f>
        <v>0</v>
      </c>
      <c r="Q351" s="227">
        <v>0</v>
      </c>
      <c r="R351" s="227">
        <f>Q351*H351</f>
        <v>0</v>
      </c>
      <c r="S351" s="227">
        <v>0</v>
      </c>
      <c r="T351" s="228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23" t="s">
        <v>133</v>
      </c>
      <c r="AT351" s="223" t="s">
        <v>129</v>
      </c>
      <c r="AU351" s="223" t="s">
        <v>85</v>
      </c>
      <c r="AY351" s="16" t="s">
        <v>126</v>
      </c>
      <c r="BE351" s="224">
        <f>IF(N351="základní",J351,0)</f>
        <v>0</v>
      </c>
      <c r="BF351" s="224">
        <f>IF(N351="snížená",J351,0)</f>
        <v>0</v>
      </c>
      <c r="BG351" s="224">
        <f>IF(N351="zákl. přenesená",J351,0)</f>
        <v>0</v>
      </c>
      <c r="BH351" s="224">
        <f>IF(N351="sníž. přenesená",J351,0)</f>
        <v>0</v>
      </c>
      <c r="BI351" s="224">
        <f>IF(N351="nulová",J351,0)</f>
        <v>0</v>
      </c>
      <c r="BJ351" s="16" t="s">
        <v>83</v>
      </c>
      <c r="BK351" s="224">
        <f>ROUND(I351*H351,2)</f>
        <v>0</v>
      </c>
      <c r="BL351" s="16" t="s">
        <v>133</v>
      </c>
      <c r="BM351" s="223" t="s">
        <v>1016</v>
      </c>
    </row>
    <row r="352" s="2" customFormat="1">
      <c r="A352" s="37"/>
      <c r="B352" s="38"/>
      <c r="C352" s="39"/>
      <c r="D352" s="229" t="s">
        <v>181</v>
      </c>
      <c r="E352" s="39"/>
      <c r="F352" s="230" t="s">
        <v>1017</v>
      </c>
      <c r="G352" s="39"/>
      <c r="H352" s="39"/>
      <c r="I352" s="231"/>
      <c r="J352" s="39"/>
      <c r="K352" s="39"/>
      <c r="L352" s="43"/>
      <c r="M352" s="232"/>
      <c r="N352" s="233"/>
      <c r="O352" s="83"/>
      <c r="P352" s="83"/>
      <c r="Q352" s="83"/>
      <c r="R352" s="83"/>
      <c r="S352" s="83"/>
      <c r="T352" s="84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16" t="s">
        <v>181</v>
      </c>
      <c r="AU352" s="16" t="s">
        <v>85</v>
      </c>
    </row>
    <row r="353" s="12" customFormat="1" ht="22.8" customHeight="1">
      <c r="A353" s="12"/>
      <c r="B353" s="195"/>
      <c r="C353" s="196"/>
      <c r="D353" s="197" t="s">
        <v>74</v>
      </c>
      <c r="E353" s="209" t="s">
        <v>1018</v>
      </c>
      <c r="F353" s="209" t="s">
        <v>1019</v>
      </c>
      <c r="G353" s="196"/>
      <c r="H353" s="196"/>
      <c r="I353" s="199"/>
      <c r="J353" s="210">
        <f>BK353</f>
        <v>0</v>
      </c>
      <c r="K353" s="196"/>
      <c r="L353" s="201"/>
      <c r="M353" s="202"/>
      <c r="N353" s="203"/>
      <c r="O353" s="203"/>
      <c r="P353" s="204">
        <f>SUM(P354:P370)</f>
        <v>0</v>
      </c>
      <c r="Q353" s="203"/>
      <c r="R353" s="204">
        <f>SUM(R354:R370)</f>
        <v>0.0032623999999999999</v>
      </c>
      <c r="S353" s="203"/>
      <c r="T353" s="205">
        <f>SUM(T354:T370)</f>
        <v>0.0054059999999999993</v>
      </c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R353" s="206" t="s">
        <v>85</v>
      </c>
      <c r="AT353" s="207" t="s">
        <v>74</v>
      </c>
      <c r="AU353" s="207" t="s">
        <v>83</v>
      </c>
      <c r="AY353" s="206" t="s">
        <v>126</v>
      </c>
      <c r="BK353" s="208">
        <f>SUM(BK354:BK370)</f>
        <v>0</v>
      </c>
    </row>
    <row r="354" s="2" customFormat="1" ht="33" customHeight="1">
      <c r="A354" s="37"/>
      <c r="B354" s="38"/>
      <c r="C354" s="211" t="s">
        <v>802</v>
      </c>
      <c r="D354" s="211" t="s">
        <v>129</v>
      </c>
      <c r="E354" s="212" t="s">
        <v>1021</v>
      </c>
      <c r="F354" s="213" t="s">
        <v>1022</v>
      </c>
      <c r="G354" s="214" t="s">
        <v>190</v>
      </c>
      <c r="H354" s="215">
        <v>3.2999999999999998</v>
      </c>
      <c r="I354" s="216"/>
      <c r="J354" s="217">
        <f>ROUND(I354*H354,2)</f>
        <v>0</v>
      </c>
      <c r="K354" s="213" t="s">
        <v>178</v>
      </c>
      <c r="L354" s="43"/>
      <c r="M354" s="225" t="s">
        <v>20</v>
      </c>
      <c r="N354" s="226" t="s">
        <v>46</v>
      </c>
      <c r="O354" s="83"/>
      <c r="P354" s="227">
        <f>O354*H354</f>
        <v>0</v>
      </c>
      <c r="Q354" s="227">
        <v>0.00036999999999999999</v>
      </c>
      <c r="R354" s="227">
        <f>Q354*H354</f>
        <v>0.0012209999999999999</v>
      </c>
      <c r="S354" s="227">
        <v>0</v>
      </c>
      <c r="T354" s="228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23" t="s">
        <v>133</v>
      </c>
      <c r="AT354" s="223" t="s">
        <v>129</v>
      </c>
      <c r="AU354" s="223" t="s">
        <v>85</v>
      </c>
      <c r="AY354" s="16" t="s">
        <v>126</v>
      </c>
      <c r="BE354" s="224">
        <f>IF(N354="základní",J354,0)</f>
        <v>0</v>
      </c>
      <c r="BF354" s="224">
        <f>IF(N354="snížená",J354,0)</f>
        <v>0</v>
      </c>
      <c r="BG354" s="224">
        <f>IF(N354="zákl. přenesená",J354,0)</f>
        <v>0</v>
      </c>
      <c r="BH354" s="224">
        <f>IF(N354="sníž. přenesená",J354,0)</f>
        <v>0</v>
      </c>
      <c r="BI354" s="224">
        <f>IF(N354="nulová",J354,0)</f>
        <v>0</v>
      </c>
      <c r="BJ354" s="16" t="s">
        <v>83</v>
      </c>
      <c r="BK354" s="224">
        <f>ROUND(I354*H354,2)</f>
        <v>0</v>
      </c>
      <c r="BL354" s="16" t="s">
        <v>133</v>
      </c>
      <c r="BM354" s="223" t="s">
        <v>1741</v>
      </c>
    </row>
    <row r="355" s="2" customFormat="1">
      <c r="A355" s="37"/>
      <c r="B355" s="38"/>
      <c r="C355" s="39"/>
      <c r="D355" s="229" t="s">
        <v>181</v>
      </c>
      <c r="E355" s="39"/>
      <c r="F355" s="230" t="s">
        <v>1024</v>
      </c>
      <c r="G355" s="39"/>
      <c r="H355" s="39"/>
      <c r="I355" s="231"/>
      <c r="J355" s="39"/>
      <c r="K355" s="39"/>
      <c r="L355" s="43"/>
      <c r="M355" s="232"/>
      <c r="N355" s="233"/>
      <c r="O355" s="83"/>
      <c r="P355" s="83"/>
      <c r="Q355" s="83"/>
      <c r="R355" s="83"/>
      <c r="S355" s="83"/>
      <c r="T355" s="84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16" t="s">
        <v>181</v>
      </c>
      <c r="AU355" s="16" t="s">
        <v>85</v>
      </c>
    </row>
    <row r="356" s="2" customFormat="1" ht="33" customHeight="1">
      <c r="A356" s="37"/>
      <c r="B356" s="38"/>
      <c r="C356" s="211" t="s">
        <v>809</v>
      </c>
      <c r="D356" s="211" t="s">
        <v>129</v>
      </c>
      <c r="E356" s="212" t="s">
        <v>1026</v>
      </c>
      <c r="F356" s="213" t="s">
        <v>1027</v>
      </c>
      <c r="G356" s="214" t="s">
        <v>190</v>
      </c>
      <c r="H356" s="215">
        <v>1.8</v>
      </c>
      <c r="I356" s="216"/>
      <c r="J356" s="217">
        <f>ROUND(I356*H356,2)</f>
        <v>0</v>
      </c>
      <c r="K356" s="213" t="s">
        <v>178</v>
      </c>
      <c r="L356" s="43"/>
      <c r="M356" s="225" t="s">
        <v>20</v>
      </c>
      <c r="N356" s="226" t="s">
        <v>46</v>
      </c>
      <c r="O356" s="83"/>
      <c r="P356" s="227">
        <f>O356*H356</f>
        <v>0</v>
      </c>
      <c r="Q356" s="227">
        <v>0.00055000000000000003</v>
      </c>
      <c r="R356" s="227">
        <f>Q356*H356</f>
        <v>0.00098999999999999999</v>
      </c>
      <c r="S356" s="227">
        <v>0</v>
      </c>
      <c r="T356" s="228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23" t="s">
        <v>133</v>
      </c>
      <c r="AT356" s="223" t="s">
        <v>129</v>
      </c>
      <c r="AU356" s="223" t="s">
        <v>85</v>
      </c>
      <c r="AY356" s="16" t="s">
        <v>126</v>
      </c>
      <c r="BE356" s="224">
        <f>IF(N356="základní",J356,0)</f>
        <v>0</v>
      </c>
      <c r="BF356" s="224">
        <f>IF(N356="snížená",J356,0)</f>
        <v>0</v>
      </c>
      <c r="BG356" s="224">
        <f>IF(N356="zákl. přenesená",J356,0)</f>
        <v>0</v>
      </c>
      <c r="BH356" s="224">
        <f>IF(N356="sníž. přenesená",J356,0)</f>
        <v>0</v>
      </c>
      <c r="BI356" s="224">
        <f>IF(N356="nulová",J356,0)</f>
        <v>0</v>
      </c>
      <c r="BJ356" s="16" t="s">
        <v>83</v>
      </c>
      <c r="BK356" s="224">
        <f>ROUND(I356*H356,2)</f>
        <v>0</v>
      </c>
      <c r="BL356" s="16" t="s">
        <v>133</v>
      </c>
      <c r="BM356" s="223" t="s">
        <v>1742</v>
      </c>
    </row>
    <row r="357" s="2" customFormat="1">
      <c r="A357" s="37"/>
      <c r="B357" s="38"/>
      <c r="C357" s="39"/>
      <c r="D357" s="229" t="s">
        <v>181</v>
      </c>
      <c r="E357" s="39"/>
      <c r="F357" s="230" t="s">
        <v>1029</v>
      </c>
      <c r="G357" s="39"/>
      <c r="H357" s="39"/>
      <c r="I357" s="231"/>
      <c r="J357" s="39"/>
      <c r="K357" s="39"/>
      <c r="L357" s="43"/>
      <c r="M357" s="232"/>
      <c r="N357" s="233"/>
      <c r="O357" s="83"/>
      <c r="P357" s="83"/>
      <c r="Q357" s="83"/>
      <c r="R357" s="83"/>
      <c r="S357" s="83"/>
      <c r="T357" s="84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16" t="s">
        <v>181</v>
      </c>
      <c r="AU357" s="16" t="s">
        <v>85</v>
      </c>
    </row>
    <row r="358" s="2" customFormat="1" ht="24.15" customHeight="1">
      <c r="A358" s="37"/>
      <c r="B358" s="38"/>
      <c r="C358" s="211" t="s">
        <v>814</v>
      </c>
      <c r="D358" s="211" t="s">
        <v>129</v>
      </c>
      <c r="E358" s="212" t="s">
        <v>1031</v>
      </c>
      <c r="F358" s="213" t="s">
        <v>1032</v>
      </c>
      <c r="G358" s="214" t="s">
        <v>327</v>
      </c>
      <c r="H358" s="215">
        <v>4</v>
      </c>
      <c r="I358" s="216"/>
      <c r="J358" s="217">
        <f>ROUND(I358*H358,2)</f>
        <v>0</v>
      </c>
      <c r="K358" s="213" t="s">
        <v>178</v>
      </c>
      <c r="L358" s="43"/>
      <c r="M358" s="225" t="s">
        <v>20</v>
      </c>
      <c r="N358" s="226" t="s">
        <v>46</v>
      </c>
      <c r="O358" s="83"/>
      <c r="P358" s="227">
        <f>O358*H358</f>
        <v>0</v>
      </c>
      <c r="Q358" s="227">
        <v>2.0000000000000002E-05</v>
      </c>
      <c r="R358" s="227">
        <f>Q358*H358</f>
        <v>8.0000000000000007E-05</v>
      </c>
      <c r="S358" s="227">
        <v>0</v>
      </c>
      <c r="T358" s="228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23" t="s">
        <v>133</v>
      </c>
      <c r="AT358" s="223" t="s">
        <v>129</v>
      </c>
      <c r="AU358" s="223" t="s">
        <v>85</v>
      </c>
      <c r="AY358" s="16" t="s">
        <v>126</v>
      </c>
      <c r="BE358" s="224">
        <f>IF(N358="základní",J358,0)</f>
        <v>0</v>
      </c>
      <c r="BF358" s="224">
        <f>IF(N358="snížená",J358,0)</f>
        <v>0</v>
      </c>
      <c r="BG358" s="224">
        <f>IF(N358="zákl. přenesená",J358,0)</f>
        <v>0</v>
      </c>
      <c r="BH358" s="224">
        <f>IF(N358="sníž. přenesená",J358,0)</f>
        <v>0</v>
      </c>
      <c r="BI358" s="224">
        <f>IF(N358="nulová",J358,0)</f>
        <v>0</v>
      </c>
      <c r="BJ358" s="16" t="s">
        <v>83</v>
      </c>
      <c r="BK358" s="224">
        <f>ROUND(I358*H358,2)</f>
        <v>0</v>
      </c>
      <c r="BL358" s="16" t="s">
        <v>133</v>
      </c>
      <c r="BM358" s="223" t="s">
        <v>1743</v>
      </c>
    </row>
    <row r="359" s="2" customFormat="1">
      <c r="A359" s="37"/>
      <c r="B359" s="38"/>
      <c r="C359" s="39"/>
      <c r="D359" s="229" t="s">
        <v>181</v>
      </c>
      <c r="E359" s="39"/>
      <c r="F359" s="230" t="s">
        <v>1034</v>
      </c>
      <c r="G359" s="39"/>
      <c r="H359" s="39"/>
      <c r="I359" s="231"/>
      <c r="J359" s="39"/>
      <c r="K359" s="39"/>
      <c r="L359" s="43"/>
      <c r="M359" s="232"/>
      <c r="N359" s="233"/>
      <c r="O359" s="83"/>
      <c r="P359" s="83"/>
      <c r="Q359" s="83"/>
      <c r="R359" s="83"/>
      <c r="S359" s="83"/>
      <c r="T359" s="84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6" t="s">
        <v>181</v>
      </c>
      <c r="AU359" s="16" t="s">
        <v>85</v>
      </c>
    </row>
    <row r="360" s="2" customFormat="1" ht="21.75" customHeight="1">
      <c r="A360" s="37"/>
      <c r="B360" s="38"/>
      <c r="C360" s="211" t="s">
        <v>819</v>
      </c>
      <c r="D360" s="211" t="s">
        <v>129</v>
      </c>
      <c r="E360" s="212" t="s">
        <v>1036</v>
      </c>
      <c r="F360" s="213" t="s">
        <v>1037</v>
      </c>
      <c r="G360" s="214" t="s">
        <v>190</v>
      </c>
      <c r="H360" s="215">
        <v>5.0999999999999996</v>
      </c>
      <c r="I360" s="216"/>
      <c r="J360" s="217">
        <f>ROUND(I360*H360,2)</f>
        <v>0</v>
      </c>
      <c r="K360" s="213" t="s">
        <v>178</v>
      </c>
      <c r="L360" s="43"/>
      <c r="M360" s="225" t="s">
        <v>20</v>
      </c>
      <c r="N360" s="226" t="s">
        <v>46</v>
      </c>
      <c r="O360" s="83"/>
      <c r="P360" s="227">
        <f>O360*H360</f>
        <v>0</v>
      </c>
      <c r="Q360" s="227">
        <v>3.0000000000000001E-05</v>
      </c>
      <c r="R360" s="227">
        <f>Q360*H360</f>
        <v>0.00015300000000000001</v>
      </c>
      <c r="S360" s="227">
        <v>0.00106</v>
      </c>
      <c r="T360" s="228">
        <f>S360*H360</f>
        <v>0.0054059999999999993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23" t="s">
        <v>133</v>
      </c>
      <c r="AT360" s="223" t="s">
        <v>129</v>
      </c>
      <c r="AU360" s="223" t="s">
        <v>85</v>
      </c>
      <c r="AY360" s="16" t="s">
        <v>126</v>
      </c>
      <c r="BE360" s="224">
        <f>IF(N360="základní",J360,0)</f>
        <v>0</v>
      </c>
      <c r="BF360" s="224">
        <f>IF(N360="snížená",J360,0)</f>
        <v>0</v>
      </c>
      <c r="BG360" s="224">
        <f>IF(N360="zákl. přenesená",J360,0)</f>
        <v>0</v>
      </c>
      <c r="BH360" s="224">
        <f>IF(N360="sníž. přenesená",J360,0)</f>
        <v>0</v>
      </c>
      <c r="BI360" s="224">
        <f>IF(N360="nulová",J360,0)</f>
        <v>0</v>
      </c>
      <c r="BJ360" s="16" t="s">
        <v>83</v>
      </c>
      <c r="BK360" s="224">
        <f>ROUND(I360*H360,2)</f>
        <v>0</v>
      </c>
      <c r="BL360" s="16" t="s">
        <v>133</v>
      </c>
      <c r="BM360" s="223" t="s">
        <v>1744</v>
      </c>
    </row>
    <row r="361" s="2" customFormat="1">
      <c r="A361" s="37"/>
      <c r="B361" s="38"/>
      <c r="C361" s="39"/>
      <c r="D361" s="229" t="s">
        <v>181</v>
      </c>
      <c r="E361" s="39"/>
      <c r="F361" s="230" t="s">
        <v>1039</v>
      </c>
      <c r="G361" s="39"/>
      <c r="H361" s="39"/>
      <c r="I361" s="231"/>
      <c r="J361" s="39"/>
      <c r="K361" s="39"/>
      <c r="L361" s="43"/>
      <c r="M361" s="232"/>
      <c r="N361" s="233"/>
      <c r="O361" s="83"/>
      <c r="P361" s="83"/>
      <c r="Q361" s="83"/>
      <c r="R361" s="83"/>
      <c r="S361" s="83"/>
      <c r="T361" s="84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16" t="s">
        <v>181</v>
      </c>
      <c r="AU361" s="16" t="s">
        <v>85</v>
      </c>
    </row>
    <row r="362" s="2" customFormat="1" ht="24.15" customHeight="1">
      <c r="A362" s="37"/>
      <c r="B362" s="38"/>
      <c r="C362" s="211" t="s">
        <v>823</v>
      </c>
      <c r="D362" s="211" t="s">
        <v>129</v>
      </c>
      <c r="E362" s="212" t="s">
        <v>1041</v>
      </c>
      <c r="F362" s="213" t="s">
        <v>1042</v>
      </c>
      <c r="G362" s="214" t="s">
        <v>190</v>
      </c>
      <c r="H362" s="215">
        <v>5.0999999999999996</v>
      </c>
      <c r="I362" s="216"/>
      <c r="J362" s="217">
        <f>ROUND(I362*H362,2)</f>
        <v>0</v>
      </c>
      <c r="K362" s="213" t="s">
        <v>178</v>
      </c>
      <c r="L362" s="43"/>
      <c r="M362" s="225" t="s">
        <v>20</v>
      </c>
      <c r="N362" s="226" t="s">
        <v>46</v>
      </c>
      <c r="O362" s="83"/>
      <c r="P362" s="227">
        <f>O362*H362</f>
        <v>0</v>
      </c>
      <c r="Q362" s="227">
        <v>0</v>
      </c>
      <c r="R362" s="227">
        <f>Q362*H362</f>
        <v>0</v>
      </c>
      <c r="S362" s="227">
        <v>0</v>
      </c>
      <c r="T362" s="228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23" t="s">
        <v>133</v>
      </c>
      <c r="AT362" s="223" t="s">
        <v>129</v>
      </c>
      <c r="AU362" s="223" t="s">
        <v>85</v>
      </c>
      <c r="AY362" s="16" t="s">
        <v>126</v>
      </c>
      <c r="BE362" s="224">
        <f>IF(N362="základní",J362,0)</f>
        <v>0</v>
      </c>
      <c r="BF362" s="224">
        <f>IF(N362="snížená",J362,0)</f>
        <v>0</v>
      </c>
      <c r="BG362" s="224">
        <f>IF(N362="zákl. přenesená",J362,0)</f>
        <v>0</v>
      </c>
      <c r="BH362" s="224">
        <f>IF(N362="sníž. přenesená",J362,0)</f>
        <v>0</v>
      </c>
      <c r="BI362" s="224">
        <f>IF(N362="nulová",J362,0)</f>
        <v>0</v>
      </c>
      <c r="BJ362" s="16" t="s">
        <v>83</v>
      </c>
      <c r="BK362" s="224">
        <f>ROUND(I362*H362,2)</f>
        <v>0</v>
      </c>
      <c r="BL362" s="16" t="s">
        <v>133</v>
      </c>
      <c r="BM362" s="223" t="s">
        <v>1745</v>
      </c>
    </row>
    <row r="363" s="2" customFormat="1">
      <c r="A363" s="37"/>
      <c r="B363" s="38"/>
      <c r="C363" s="39"/>
      <c r="D363" s="229" t="s">
        <v>181</v>
      </c>
      <c r="E363" s="39"/>
      <c r="F363" s="230" t="s">
        <v>1044</v>
      </c>
      <c r="G363" s="39"/>
      <c r="H363" s="39"/>
      <c r="I363" s="231"/>
      <c r="J363" s="39"/>
      <c r="K363" s="39"/>
      <c r="L363" s="43"/>
      <c r="M363" s="232"/>
      <c r="N363" s="233"/>
      <c r="O363" s="83"/>
      <c r="P363" s="83"/>
      <c r="Q363" s="83"/>
      <c r="R363" s="83"/>
      <c r="S363" s="83"/>
      <c r="T363" s="84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T363" s="16" t="s">
        <v>181</v>
      </c>
      <c r="AU363" s="16" t="s">
        <v>85</v>
      </c>
    </row>
    <row r="364" s="2" customFormat="1" ht="16.5" customHeight="1">
      <c r="A364" s="37"/>
      <c r="B364" s="38"/>
      <c r="C364" s="211" t="s">
        <v>828</v>
      </c>
      <c r="D364" s="211" t="s">
        <v>129</v>
      </c>
      <c r="E364" s="212" t="s">
        <v>1046</v>
      </c>
      <c r="F364" s="213" t="s">
        <v>1047</v>
      </c>
      <c r="G364" s="214" t="s">
        <v>132</v>
      </c>
      <c r="H364" s="215">
        <v>1</v>
      </c>
      <c r="I364" s="216"/>
      <c r="J364" s="217">
        <f>ROUND(I364*H364,2)</f>
        <v>0</v>
      </c>
      <c r="K364" s="213" t="s">
        <v>20</v>
      </c>
      <c r="L364" s="43"/>
      <c r="M364" s="225" t="s">
        <v>20</v>
      </c>
      <c r="N364" s="226" t="s">
        <v>46</v>
      </c>
      <c r="O364" s="83"/>
      <c r="P364" s="227">
        <f>O364*H364</f>
        <v>0</v>
      </c>
      <c r="Q364" s="227">
        <v>0</v>
      </c>
      <c r="R364" s="227">
        <f>Q364*H364</f>
        <v>0</v>
      </c>
      <c r="S364" s="227">
        <v>0</v>
      </c>
      <c r="T364" s="228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223" t="s">
        <v>133</v>
      </c>
      <c r="AT364" s="223" t="s">
        <v>129</v>
      </c>
      <c r="AU364" s="223" t="s">
        <v>85</v>
      </c>
      <c r="AY364" s="16" t="s">
        <v>126</v>
      </c>
      <c r="BE364" s="224">
        <f>IF(N364="základní",J364,0)</f>
        <v>0</v>
      </c>
      <c r="BF364" s="224">
        <f>IF(N364="snížená",J364,0)</f>
        <v>0</v>
      </c>
      <c r="BG364" s="224">
        <f>IF(N364="zákl. přenesená",J364,0)</f>
        <v>0</v>
      </c>
      <c r="BH364" s="224">
        <f>IF(N364="sníž. přenesená",J364,0)</f>
        <v>0</v>
      </c>
      <c r="BI364" s="224">
        <f>IF(N364="nulová",J364,0)</f>
        <v>0</v>
      </c>
      <c r="BJ364" s="16" t="s">
        <v>83</v>
      </c>
      <c r="BK364" s="224">
        <f>ROUND(I364*H364,2)</f>
        <v>0</v>
      </c>
      <c r="BL364" s="16" t="s">
        <v>133</v>
      </c>
      <c r="BM364" s="223" t="s">
        <v>1746</v>
      </c>
    </row>
    <row r="365" s="2" customFormat="1" ht="33" customHeight="1">
      <c r="A365" s="37"/>
      <c r="B365" s="38"/>
      <c r="C365" s="211" t="s">
        <v>832</v>
      </c>
      <c r="D365" s="211" t="s">
        <v>129</v>
      </c>
      <c r="E365" s="212" t="s">
        <v>1050</v>
      </c>
      <c r="F365" s="213" t="s">
        <v>1051</v>
      </c>
      <c r="G365" s="214" t="s">
        <v>327</v>
      </c>
      <c r="H365" s="215">
        <v>2</v>
      </c>
      <c r="I365" s="216"/>
      <c r="J365" s="217">
        <f>ROUND(I365*H365,2)</f>
        <v>0</v>
      </c>
      <c r="K365" s="213" t="s">
        <v>178</v>
      </c>
      <c r="L365" s="43"/>
      <c r="M365" s="225" t="s">
        <v>20</v>
      </c>
      <c r="N365" s="226" t="s">
        <v>46</v>
      </c>
      <c r="O365" s="83"/>
      <c r="P365" s="227">
        <f>O365*H365</f>
        <v>0</v>
      </c>
      <c r="Q365" s="227">
        <v>0.00011</v>
      </c>
      <c r="R365" s="227">
        <f>Q365*H365</f>
        <v>0.00022000000000000001</v>
      </c>
      <c r="S365" s="227">
        <v>0</v>
      </c>
      <c r="T365" s="228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23" t="s">
        <v>133</v>
      </c>
      <c r="AT365" s="223" t="s">
        <v>129</v>
      </c>
      <c r="AU365" s="223" t="s">
        <v>85</v>
      </c>
      <c r="AY365" s="16" t="s">
        <v>126</v>
      </c>
      <c r="BE365" s="224">
        <f>IF(N365="základní",J365,0)</f>
        <v>0</v>
      </c>
      <c r="BF365" s="224">
        <f>IF(N365="snížená",J365,0)</f>
        <v>0</v>
      </c>
      <c r="BG365" s="224">
        <f>IF(N365="zákl. přenesená",J365,0)</f>
        <v>0</v>
      </c>
      <c r="BH365" s="224">
        <f>IF(N365="sníž. přenesená",J365,0)</f>
        <v>0</v>
      </c>
      <c r="BI365" s="224">
        <f>IF(N365="nulová",J365,0)</f>
        <v>0</v>
      </c>
      <c r="BJ365" s="16" t="s">
        <v>83</v>
      </c>
      <c r="BK365" s="224">
        <f>ROUND(I365*H365,2)</f>
        <v>0</v>
      </c>
      <c r="BL365" s="16" t="s">
        <v>133</v>
      </c>
      <c r="BM365" s="223" t="s">
        <v>1747</v>
      </c>
    </row>
    <row r="366" s="2" customFormat="1">
      <c r="A366" s="37"/>
      <c r="B366" s="38"/>
      <c r="C366" s="39"/>
      <c r="D366" s="229" t="s">
        <v>181</v>
      </c>
      <c r="E366" s="39"/>
      <c r="F366" s="230" t="s">
        <v>1053</v>
      </c>
      <c r="G366" s="39"/>
      <c r="H366" s="39"/>
      <c r="I366" s="231"/>
      <c r="J366" s="39"/>
      <c r="K366" s="39"/>
      <c r="L366" s="43"/>
      <c r="M366" s="232"/>
      <c r="N366" s="233"/>
      <c r="O366" s="83"/>
      <c r="P366" s="83"/>
      <c r="Q366" s="83"/>
      <c r="R366" s="83"/>
      <c r="S366" s="83"/>
      <c r="T366" s="84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16" t="s">
        <v>181</v>
      </c>
      <c r="AU366" s="16" t="s">
        <v>85</v>
      </c>
    </row>
    <row r="367" s="2" customFormat="1" ht="55.5" customHeight="1">
      <c r="A367" s="37"/>
      <c r="B367" s="38"/>
      <c r="C367" s="211" t="s">
        <v>836</v>
      </c>
      <c r="D367" s="211" t="s">
        <v>129</v>
      </c>
      <c r="E367" s="212" t="s">
        <v>1055</v>
      </c>
      <c r="F367" s="213" t="s">
        <v>689</v>
      </c>
      <c r="G367" s="214" t="s">
        <v>190</v>
      </c>
      <c r="H367" s="215">
        <v>1.76</v>
      </c>
      <c r="I367" s="216"/>
      <c r="J367" s="217">
        <f>ROUND(I367*H367,2)</f>
        <v>0</v>
      </c>
      <c r="K367" s="213" t="s">
        <v>178</v>
      </c>
      <c r="L367" s="43"/>
      <c r="M367" s="225" t="s">
        <v>20</v>
      </c>
      <c r="N367" s="226" t="s">
        <v>46</v>
      </c>
      <c r="O367" s="83"/>
      <c r="P367" s="227">
        <f>O367*H367</f>
        <v>0</v>
      </c>
      <c r="Q367" s="227">
        <v>0.00034000000000000002</v>
      </c>
      <c r="R367" s="227">
        <f>Q367*H367</f>
        <v>0.00059840000000000002</v>
      </c>
      <c r="S367" s="227">
        <v>0</v>
      </c>
      <c r="T367" s="228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223" t="s">
        <v>133</v>
      </c>
      <c r="AT367" s="223" t="s">
        <v>129</v>
      </c>
      <c r="AU367" s="223" t="s">
        <v>85</v>
      </c>
      <c r="AY367" s="16" t="s">
        <v>126</v>
      </c>
      <c r="BE367" s="224">
        <f>IF(N367="základní",J367,0)</f>
        <v>0</v>
      </c>
      <c r="BF367" s="224">
        <f>IF(N367="snížená",J367,0)</f>
        <v>0</v>
      </c>
      <c r="BG367" s="224">
        <f>IF(N367="zákl. přenesená",J367,0)</f>
        <v>0</v>
      </c>
      <c r="BH367" s="224">
        <f>IF(N367="sníž. přenesená",J367,0)</f>
        <v>0</v>
      </c>
      <c r="BI367" s="224">
        <f>IF(N367="nulová",J367,0)</f>
        <v>0</v>
      </c>
      <c r="BJ367" s="16" t="s">
        <v>83</v>
      </c>
      <c r="BK367" s="224">
        <f>ROUND(I367*H367,2)</f>
        <v>0</v>
      </c>
      <c r="BL367" s="16" t="s">
        <v>133</v>
      </c>
      <c r="BM367" s="223" t="s">
        <v>1748</v>
      </c>
    </row>
    <row r="368" s="2" customFormat="1">
      <c r="A368" s="37"/>
      <c r="B368" s="38"/>
      <c r="C368" s="39"/>
      <c r="D368" s="229" t="s">
        <v>181</v>
      </c>
      <c r="E368" s="39"/>
      <c r="F368" s="230" t="s">
        <v>1057</v>
      </c>
      <c r="G368" s="39"/>
      <c r="H368" s="39"/>
      <c r="I368" s="231"/>
      <c r="J368" s="39"/>
      <c r="K368" s="39"/>
      <c r="L368" s="43"/>
      <c r="M368" s="232"/>
      <c r="N368" s="233"/>
      <c r="O368" s="83"/>
      <c r="P368" s="83"/>
      <c r="Q368" s="83"/>
      <c r="R368" s="83"/>
      <c r="S368" s="83"/>
      <c r="T368" s="84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16" t="s">
        <v>181</v>
      </c>
      <c r="AU368" s="16" t="s">
        <v>85</v>
      </c>
    </row>
    <row r="369" s="2" customFormat="1" ht="49.05" customHeight="1">
      <c r="A369" s="37"/>
      <c r="B369" s="38"/>
      <c r="C369" s="211" t="s">
        <v>840</v>
      </c>
      <c r="D369" s="211" t="s">
        <v>129</v>
      </c>
      <c r="E369" s="212" t="s">
        <v>1063</v>
      </c>
      <c r="F369" s="213" t="s">
        <v>1064</v>
      </c>
      <c r="G369" s="214" t="s">
        <v>226</v>
      </c>
      <c r="H369" s="215">
        <v>0.0030000000000000001</v>
      </c>
      <c r="I369" s="216"/>
      <c r="J369" s="217">
        <f>ROUND(I369*H369,2)</f>
        <v>0</v>
      </c>
      <c r="K369" s="213" t="s">
        <v>178</v>
      </c>
      <c r="L369" s="43"/>
      <c r="M369" s="225" t="s">
        <v>20</v>
      </c>
      <c r="N369" s="226" t="s">
        <v>46</v>
      </c>
      <c r="O369" s="83"/>
      <c r="P369" s="227">
        <f>O369*H369</f>
        <v>0</v>
      </c>
      <c r="Q369" s="227">
        <v>0</v>
      </c>
      <c r="R369" s="227">
        <f>Q369*H369</f>
        <v>0</v>
      </c>
      <c r="S369" s="227">
        <v>0</v>
      </c>
      <c r="T369" s="228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23" t="s">
        <v>133</v>
      </c>
      <c r="AT369" s="223" t="s">
        <v>129</v>
      </c>
      <c r="AU369" s="223" t="s">
        <v>85</v>
      </c>
      <c r="AY369" s="16" t="s">
        <v>126</v>
      </c>
      <c r="BE369" s="224">
        <f>IF(N369="základní",J369,0)</f>
        <v>0</v>
      </c>
      <c r="BF369" s="224">
        <f>IF(N369="snížená",J369,0)</f>
        <v>0</v>
      </c>
      <c r="BG369" s="224">
        <f>IF(N369="zákl. přenesená",J369,0)</f>
        <v>0</v>
      </c>
      <c r="BH369" s="224">
        <f>IF(N369="sníž. přenesená",J369,0)</f>
        <v>0</v>
      </c>
      <c r="BI369" s="224">
        <f>IF(N369="nulová",J369,0)</f>
        <v>0</v>
      </c>
      <c r="BJ369" s="16" t="s">
        <v>83</v>
      </c>
      <c r="BK369" s="224">
        <f>ROUND(I369*H369,2)</f>
        <v>0</v>
      </c>
      <c r="BL369" s="16" t="s">
        <v>133</v>
      </c>
      <c r="BM369" s="223" t="s">
        <v>1749</v>
      </c>
    </row>
    <row r="370" s="2" customFormat="1">
      <c r="A370" s="37"/>
      <c r="B370" s="38"/>
      <c r="C370" s="39"/>
      <c r="D370" s="229" t="s">
        <v>181</v>
      </c>
      <c r="E370" s="39"/>
      <c r="F370" s="230" t="s">
        <v>1066</v>
      </c>
      <c r="G370" s="39"/>
      <c r="H370" s="39"/>
      <c r="I370" s="231"/>
      <c r="J370" s="39"/>
      <c r="K370" s="39"/>
      <c r="L370" s="43"/>
      <c r="M370" s="232"/>
      <c r="N370" s="233"/>
      <c r="O370" s="83"/>
      <c r="P370" s="83"/>
      <c r="Q370" s="83"/>
      <c r="R370" s="83"/>
      <c r="S370" s="83"/>
      <c r="T370" s="84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16" t="s">
        <v>181</v>
      </c>
      <c r="AU370" s="16" t="s">
        <v>85</v>
      </c>
    </row>
    <row r="371" s="12" customFormat="1" ht="22.8" customHeight="1">
      <c r="A371" s="12"/>
      <c r="B371" s="195"/>
      <c r="C371" s="196"/>
      <c r="D371" s="197" t="s">
        <v>74</v>
      </c>
      <c r="E371" s="209" t="s">
        <v>1067</v>
      </c>
      <c r="F371" s="209" t="s">
        <v>1068</v>
      </c>
      <c r="G371" s="196"/>
      <c r="H371" s="196"/>
      <c r="I371" s="199"/>
      <c r="J371" s="210">
        <f>BK371</f>
        <v>0</v>
      </c>
      <c r="K371" s="196"/>
      <c r="L371" s="201"/>
      <c r="M371" s="202"/>
      <c r="N371" s="203"/>
      <c r="O371" s="203"/>
      <c r="P371" s="204">
        <f>SUM(P372:P381)</f>
        <v>0</v>
      </c>
      <c r="Q371" s="203"/>
      <c r="R371" s="204">
        <f>SUM(R372:R381)</f>
        <v>0.00096000000000000002</v>
      </c>
      <c r="S371" s="203"/>
      <c r="T371" s="205">
        <f>SUM(T372:T381)</f>
        <v>0.00089999999999999998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06" t="s">
        <v>85</v>
      </c>
      <c r="AT371" s="207" t="s">
        <v>74</v>
      </c>
      <c r="AU371" s="207" t="s">
        <v>83</v>
      </c>
      <c r="AY371" s="206" t="s">
        <v>126</v>
      </c>
      <c r="BK371" s="208">
        <f>SUM(BK372:BK381)</f>
        <v>0</v>
      </c>
    </row>
    <row r="372" s="2" customFormat="1" ht="21.75" customHeight="1">
      <c r="A372" s="37"/>
      <c r="B372" s="38"/>
      <c r="C372" s="211" t="s">
        <v>844</v>
      </c>
      <c r="D372" s="211" t="s">
        <v>129</v>
      </c>
      <c r="E372" s="212" t="s">
        <v>1070</v>
      </c>
      <c r="F372" s="213" t="s">
        <v>1071</v>
      </c>
      <c r="G372" s="214" t="s">
        <v>327</v>
      </c>
      <c r="H372" s="215">
        <v>2</v>
      </c>
      <c r="I372" s="216"/>
      <c r="J372" s="217">
        <f>ROUND(I372*H372,2)</f>
        <v>0</v>
      </c>
      <c r="K372" s="213" t="s">
        <v>178</v>
      </c>
      <c r="L372" s="43"/>
      <c r="M372" s="225" t="s">
        <v>20</v>
      </c>
      <c r="N372" s="226" t="s">
        <v>46</v>
      </c>
      <c r="O372" s="83"/>
      <c r="P372" s="227">
        <f>O372*H372</f>
        <v>0</v>
      </c>
      <c r="Q372" s="227">
        <v>9.0000000000000006E-05</v>
      </c>
      <c r="R372" s="227">
        <f>Q372*H372</f>
        <v>0.00018000000000000001</v>
      </c>
      <c r="S372" s="227">
        <v>0.00044999999999999999</v>
      </c>
      <c r="T372" s="228">
        <f>S372*H372</f>
        <v>0.00089999999999999998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223" t="s">
        <v>133</v>
      </c>
      <c r="AT372" s="223" t="s">
        <v>129</v>
      </c>
      <c r="AU372" s="223" t="s">
        <v>85</v>
      </c>
      <c r="AY372" s="16" t="s">
        <v>126</v>
      </c>
      <c r="BE372" s="224">
        <f>IF(N372="základní",J372,0)</f>
        <v>0</v>
      </c>
      <c r="BF372" s="224">
        <f>IF(N372="snížená",J372,0)</f>
        <v>0</v>
      </c>
      <c r="BG372" s="224">
        <f>IF(N372="zákl. přenesená",J372,0)</f>
        <v>0</v>
      </c>
      <c r="BH372" s="224">
        <f>IF(N372="sníž. přenesená",J372,0)</f>
        <v>0</v>
      </c>
      <c r="BI372" s="224">
        <f>IF(N372="nulová",J372,0)</f>
        <v>0</v>
      </c>
      <c r="BJ372" s="16" t="s">
        <v>83</v>
      </c>
      <c r="BK372" s="224">
        <f>ROUND(I372*H372,2)</f>
        <v>0</v>
      </c>
      <c r="BL372" s="16" t="s">
        <v>133</v>
      </c>
      <c r="BM372" s="223" t="s">
        <v>1750</v>
      </c>
    </row>
    <row r="373" s="2" customFormat="1">
      <c r="A373" s="37"/>
      <c r="B373" s="38"/>
      <c r="C373" s="39"/>
      <c r="D373" s="229" t="s">
        <v>181</v>
      </c>
      <c r="E373" s="39"/>
      <c r="F373" s="230" t="s">
        <v>1073</v>
      </c>
      <c r="G373" s="39"/>
      <c r="H373" s="39"/>
      <c r="I373" s="231"/>
      <c r="J373" s="39"/>
      <c r="K373" s="39"/>
      <c r="L373" s="43"/>
      <c r="M373" s="232"/>
      <c r="N373" s="233"/>
      <c r="O373" s="83"/>
      <c r="P373" s="83"/>
      <c r="Q373" s="83"/>
      <c r="R373" s="83"/>
      <c r="S373" s="83"/>
      <c r="T373" s="84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T373" s="16" t="s">
        <v>181</v>
      </c>
      <c r="AU373" s="16" t="s">
        <v>85</v>
      </c>
    </row>
    <row r="374" s="2" customFormat="1" ht="37.8" customHeight="1">
      <c r="A374" s="37"/>
      <c r="B374" s="38"/>
      <c r="C374" s="211" t="s">
        <v>848</v>
      </c>
      <c r="D374" s="211" t="s">
        <v>129</v>
      </c>
      <c r="E374" s="212" t="s">
        <v>1075</v>
      </c>
      <c r="F374" s="213" t="s">
        <v>1076</v>
      </c>
      <c r="G374" s="214" t="s">
        <v>327</v>
      </c>
      <c r="H374" s="215">
        <v>2</v>
      </c>
      <c r="I374" s="216"/>
      <c r="J374" s="217">
        <f>ROUND(I374*H374,2)</f>
        <v>0</v>
      </c>
      <c r="K374" s="213" t="s">
        <v>178</v>
      </c>
      <c r="L374" s="43"/>
      <c r="M374" s="225" t="s">
        <v>20</v>
      </c>
      <c r="N374" s="226" t="s">
        <v>46</v>
      </c>
      <c r="O374" s="83"/>
      <c r="P374" s="227">
        <f>O374*H374</f>
        <v>0</v>
      </c>
      <c r="Q374" s="227">
        <v>0.00013999999999999999</v>
      </c>
      <c r="R374" s="227">
        <f>Q374*H374</f>
        <v>0.00027999999999999998</v>
      </c>
      <c r="S374" s="227">
        <v>0</v>
      </c>
      <c r="T374" s="228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223" t="s">
        <v>133</v>
      </c>
      <c r="AT374" s="223" t="s">
        <v>129</v>
      </c>
      <c r="AU374" s="223" t="s">
        <v>85</v>
      </c>
      <c r="AY374" s="16" t="s">
        <v>126</v>
      </c>
      <c r="BE374" s="224">
        <f>IF(N374="základní",J374,0)</f>
        <v>0</v>
      </c>
      <c r="BF374" s="224">
        <f>IF(N374="snížená",J374,0)</f>
        <v>0</v>
      </c>
      <c r="BG374" s="224">
        <f>IF(N374="zákl. přenesená",J374,0)</f>
        <v>0</v>
      </c>
      <c r="BH374" s="224">
        <f>IF(N374="sníž. přenesená",J374,0)</f>
        <v>0</v>
      </c>
      <c r="BI374" s="224">
        <f>IF(N374="nulová",J374,0)</f>
        <v>0</v>
      </c>
      <c r="BJ374" s="16" t="s">
        <v>83</v>
      </c>
      <c r="BK374" s="224">
        <f>ROUND(I374*H374,2)</f>
        <v>0</v>
      </c>
      <c r="BL374" s="16" t="s">
        <v>133</v>
      </c>
      <c r="BM374" s="223" t="s">
        <v>1751</v>
      </c>
    </row>
    <row r="375" s="2" customFormat="1">
      <c r="A375" s="37"/>
      <c r="B375" s="38"/>
      <c r="C375" s="39"/>
      <c r="D375" s="229" t="s">
        <v>181</v>
      </c>
      <c r="E375" s="39"/>
      <c r="F375" s="230" t="s">
        <v>1078</v>
      </c>
      <c r="G375" s="39"/>
      <c r="H375" s="39"/>
      <c r="I375" s="231"/>
      <c r="J375" s="39"/>
      <c r="K375" s="39"/>
      <c r="L375" s="43"/>
      <c r="M375" s="232"/>
      <c r="N375" s="233"/>
      <c r="O375" s="83"/>
      <c r="P375" s="83"/>
      <c r="Q375" s="83"/>
      <c r="R375" s="83"/>
      <c r="S375" s="83"/>
      <c r="T375" s="84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T375" s="16" t="s">
        <v>181</v>
      </c>
      <c r="AU375" s="16" t="s">
        <v>85</v>
      </c>
    </row>
    <row r="376" s="2" customFormat="1" ht="24.15" customHeight="1">
      <c r="A376" s="37"/>
      <c r="B376" s="38"/>
      <c r="C376" s="211" t="s">
        <v>853</v>
      </c>
      <c r="D376" s="211" t="s">
        <v>129</v>
      </c>
      <c r="E376" s="212" t="s">
        <v>1080</v>
      </c>
      <c r="F376" s="213" t="s">
        <v>1081</v>
      </c>
      <c r="G376" s="214" t="s">
        <v>327</v>
      </c>
      <c r="H376" s="215">
        <v>2</v>
      </c>
      <c r="I376" s="216"/>
      <c r="J376" s="217">
        <f>ROUND(I376*H376,2)</f>
        <v>0</v>
      </c>
      <c r="K376" s="213" t="s">
        <v>178</v>
      </c>
      <c r="L376" s="43"/>
      <c r="M376" s="225" t="s">
        <v>20</v>
      </c>
      <c r="N376" s="226" t="s">
        <v>46</v>
      </c>
      <c r="O376" s="83"/>
      <c r="P376" s="227">
        <f>O376*H376</f>
        <v>0</v>
      </c>
      <c r="Q376" s="227">
        <v>0.00021000000000000001</v>
      </c>
      <c r="R376" s="227">
        <f>Q376*H376</f>
        <v>0.00042000000000000002</v>
      </c>
      <c r="S376" s="227">
        <v>0</v>
      </c>
      <c r="T376" s="228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223" t="s">
        <v>133</v>
      </c>
      <c r="AT376" s="223" t="s">
        <v>129</v>
      </c>
      <c r="AU376" s="223" t="s">
        <v>85</v>
      </c>
      <c r="AY376" s="16" t="s">
        <v>126</v>
      </c>
      <c r="BE376" s="224">
        <f>IF(N376="základní",J376,0)</f>
        <v>0</v>
      </c>
      <c r="BF376" s="224">
        <f>IF(N376="snížená",J376,0)</f>
        <v>0</v>
      </c>
      <c r="BG376" s="224">
        <f>IF(N376="zákl. přenesená",J376,0)</f>
        <v>0</v>
      </c>
      <c r="BH376" s="224">
        <f>IF(N376="sníž. přenesená",J376,0)</f>
        <v>0</v>
      </c>
      <c r="BI376" s="224">
        <f>IF(N376="nulová",J376,0)</f>
        <v>0</v>
      </c>
      <c r="BJ376" s="16" t="s">
        <v>83</v>
      </c>
      <c r="BK376" s="224">
        <f>ROUND(I376*H376,2)</f>
        <v>0</v>
      </c>
      <c r="BL376" s="16" t="s">
        <v>133</v>
      </c>
      <c r="BM376" s="223" t="s">
        <v>1752</v>
      </c>
    </row>
    <row r="377" s="2" customFormat="1">
      <c r="A377" s="37"/>
      <c r="B377" s="38"/>
      <c r="C377" s="39"/>
      <c r="D377" s="229" t="s">
        <v>181</v>
      </c>
      <c r="E377" s="39"/>
      <c r="F377" s="230" t="s">
        <v>1083</v>
      </c>
      <c r="G377" s="39"/>
      <c r="H377" s="39"/>
      <c r="I377" s="231"/>
      <c r="J377" s="39"/>
      <c r="K377" s="39"/>
      <c r="L377" s="43"/>
      <c r="M377" s="232"/>
      <c r="N377" s="233"/>
      <c r="O377" s="83"/>
      <c r="P377" s="83"/>
      <c r="Q377" s="83"/>
      <c r="R377" s="83"/>
      <c r="S377" s="83"/>
      <c r="T377" s="84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16" t="s">
        <v>181</v>
      </c>
      <c r="AU377" s="16" t="s">
        <v>85</v>
      </c>
    </row>
    <row r="378" s="2" customFormat="1" ht="24.15" customHeight="1">
      <c r="A378" s="37"/>
      <c r="B378" s="38"/>
      <c r="C378" s="211" t="s">
        <v>857</v>
      </c>
      <c r="D378" s="211" t="s">
        <v>129</v>
      </c>
      <c r="E378" s="212" t="s">
        <v>1085</v>
      </c>
      <c r="F378" s="213" t="s">
        <v>1086</v>
      </c>
      <c r="G378" s="214" t="s">
        <v>327</v>
      </c>
      <c r="H378" s="215">
        <v>4</v>
      </c>
      <c r="I378" s="216"/>
      <c r="J378" s="217">
        <f>ROUND(I378*H378,2)</f>
        <v>0</v>
      </c>
      <c r="K378" s="213" t="s">
        <v>178</v>
      </c>
      <c r="L378" s="43"/>
      <c r="M378" s="225" t="s">
        <v>20</v>
      </c>
      <c r="N378" s="226" t="s">
        <v>46</v>
      </c>
      <c r="O378" s="83"/>
      <c r="P378" s="227">
        <f>O378*H378</f>
        <v>0</v>
      </c>
      <c r="Q378" s="227">
        <v>2.0000000000000002E-05</v>
      </c>
      <c r="R378" s="227">
        <f>Q378*H378</f>
        <v>8.0000000000000007E-05</v>
      </c>
      <c r="S378" s="227">
        <v>0</v>
      </c>
      <c r="T378" s="228">
        <f>S378*H378</f>
        <v>0</v>
      </c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R378" s="223" t="s">
        <v>133</v>
      </c>
      <c r="AT378" s="223" t="s">
        <v>129</v>
      </c>
      <c r="AU378" s="223" t="s">
        <v>85</v>
      </c>
      <c r="AY378" s="16" t="s">
        <v>126</v>
      </c>
      <c r="BE378" s="224">
        <f>IF(N378="základní",J378,0)</f>
        <v>0</v>
      </c>
      <c r="BF378" s="224">
        <f>IF(N378="snížená",J378,0)</f>
        <v>0</v>
      </c>
      <c r="BG378" s="224">
        <f>IF(N378="zákl. přenesená",J378,0)</f>
        <v>0</v>
      </c>
      <c r="BH378" s="224">
        <f>IF(N378="sníž. přenesená",J378,0)</f>
        <v>0</v>
      </c>
      <c r="BI378" s="224">
        <f>IF(N378="nulová",J378,0)</f>
        <v>0</v>
      </c>
      <c r="BJ378" s="16" t="s">
        <v>83</v>
      </c>
      <c r="BK378" s="224">
        <f>ROUND(I378*H378,2)</f>
        <v>0</v>
      </c>
      <c r="BL378" s="16" t="s">
        <v>133</v>
      </c>
      <c r="BM378" s="223" t="s">
        <v>1753</v>
      </c>
    </row>
    <row r="379" s="2" customFormat="1">
      <c r="A379" s="37"/>
      <c r="B379" s="38"/>
      <c r="C379" s="39"/>
      <c r="D379" s="229" t="s">
        <v>181</v>
      </c>
      <c r="E379" s="39"/>
      <c r="F379" s="230" t="s">
        <v>1088</v>
      </c>
      <c r="G379" s="39"/>
      <c r="H379" s="39"/>
      <c r="I379" s="231"/>
      <c r="J379" s="39"/>
      <c r="K379" s="39"/>
      <c r="L379" s="43"/>
      <c r="M379" s="232"/>
      <c r="N379" s="233"/>
      <c r="O379" s="83"/>
      <c r="P379" s="83"/>
      <c r="Q379" s="83"/>
      <c r="R379" s="83"/>
      <c r="S379" s="83"/>
      <c r="T379" s="84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T379" s="16" t="s">
        <v>181</v>
      </c>
      <c r="AU379" s="16" t="s">
        <v>85</v>
      </c>
    </row>
    <row r="380" s="2" customFormat="1" ht="49.05" customHeight="1">
      <c r="A380" s="37"/>
      <c r="B380" s="38"/>
      <c r="C380" s="211" t="s">
        <v>861</v>
      </c>
      <c r="D380" s="211" t="s">
        <v>129</v>
      </c>
      <c r="E380" s="212" t="s">
        <v>1090</v>
      </c>
      <c r="F380" s="213" t="s">
        <v>1091</v>
      </c>
      <c r="G380" s="214" t="s">
        <v>226</v>
      </c>
      <c r="H380" s="215">
        <v>0.001</v>
      </c>
      <c r="I380" s="216"/>
      <c r="J380" s="217">
        <f>ROUND(I380*H380,2)</f>
        <v>0</v>
      </c>
      <c r="K380" s="213" t="s">
        <v>178</v>
      </c>
      <c r="L380" s="43"/>
      <c r="M380" s="225" t="s">
        <v>20</v>
      </c>
      <c r="N380" s="226" t="s">
        <v>46</v>
      </c>
      <c r="O380" s="83"/>
      <c r="P380" s="227">
        <f>O380*H380</f>
        <v>0</v>
      </c>
      <c r="Q380" s="227">
        <v>0</v>
      </c>
      <c r="R380" s="227">
        <f>Q380*H380</f>
        <v>0</v>
      </c>
      <c r="S380" s="227">
        <v>0</v>
      </c>
      <c r="T380" s="228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223" t="s">
        <v>133</v>
      </c>
      <c r="AT380" s="223" t="s">
        <v>129</v>
      </c>
      <c r="AU380" s="223" t="s">
        <v>85</v>
      </c>
      <c r="AY380" s="16" t="s">
        <v>126</v>
      </c>
      <c r="BE380" s="224">
        <f>IF(N380="základní",J380,0)</f>
        <v>0</v>
      </c>
      <c r="BF380" s="224">
        <f>IF(N380="snížená",J380,0)</f>
        <v>0</v>
      </c>
      <c r="BG380" s="224">
        <f>IF(N380="zákl. přenesená",J380,0)</f>
        <v>0</v>
      </c>
      <c r="BH380" s="224">
        <f>IF(N380="sníž. přenesená",J380,0)</f>
        <v>0</v>
      </c>
      <c r="BI380" s="224">
        <f>IF(N380="nulová",J380,0)</f>
        <v>0</v>
      </c>
      <c r="BJ380" s="16" t="s">
        <v>83</v>
      </c>
      <c r="BK380" s="224">
        <f>ROUND(I380*H380,2)</f>
        <v>0</v>
      </c>
      <c r="BL380" s="16" t="s">
        <v>133</v>
      </c>
      <c r="BM380" s="223" t="s">
        <v>1754</v>
      </c>
    </row>
    <row r="381" s="2" customFormat="1">
      <c r="A381" s="37"/>
      <c r="B381" s="38"/>
      <c r="C381" s="39"/>
      <c r="D381" s="229" t="s">
        <v>181</v>
      </c>
      <c r="E381" s="39"/>
      <c r="F381" s="230" t="s">
        <v>1093</v>
      </c>
      <c r="G381" s="39"/>
      <c r="H381" s="39"/>
      <c r="I381" s="231"/>
      <c r="J381" s="39"/>
      <c r="K381" s="39"/>
      <c r="L381" s="43"/>
      <c r="M381" s="232"/>
      <c r="N381" s="233"/>
      <c r="O381" s="83"/>
      <c r="P381" s="83"/>
      <c r="Q381" s="83"/>
      <c r="R381" s="83"/>
      <c r="S381" s="83"/>
      <c r="T381" s="84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T381" s="16" t="s">
        <v>181</v>
      </c>
      <c r="AU381" s="16" t="s">
        <v>85</v>
      </c>
    </row>
    <row r="382" s="12" customFormat="1" ht="22.8" customHeight="1">
      <c r="A382" s="12"/>
      <c r="B382" s="195"/>
      <c r="C382" s="196"/>
      <c r="D382" s="197" t="s">
        <v>74</v>
      </c>
      <c r="E382" s="209" t="s">
        <v>1094</v>
      </c>
      <c r="F382" s="209" t="s">
        <v>1095</v>
      </c>
      <c r="G382" s="196"/>
      <c r="H382" s="196"/>
      <c r="I382" s="199"/>
      <c r="J382" s="210">
        <f>BK382</f>
        <v>0</v>
      </c>
      <c r="K382" s="196"/>
      <c r="L382" s="201"/>
      <c r="M382" s="202"/>
      <c r="N382" s="203"/>
      <c r="O382" s="203"/>
      <c r="P382" s="204">
        <f>SUM(P383:P393)</f>
        <v>0</v>
      </c>
      <c r="Q382" s="203"/>
      <c r="R382" s="204">
        <f>SUM(R383:R393)</f>
        <v>0.0061600000000000005</v>
      </c>
      <c r="S382" s="203"/>
      <c r="T382" s="205">
        <f>SUM(T383:T393)</f>
        <v>0.049860000000000002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06" t="s">
        <v>85</v>
      </c>
      <c r="AT382" s="207" t="s">
        <v>74</v>
      </c>
      <c r="AU382" s="207" t="s">
        <v>83</v>
      </c>
      <c r="AY382" s="206" t="s">
        <v>126</v>
      </c>
      <c r="BK382" s="208">
        <f>SUM(BK383:BK393)</f>
        <v>0</v>
      </c>
    </row>
    <row r="383" s="2" customFormat="1" ht="24.15" customHeight="1">
      <c r="A383" s="37"/>
      <c r="B383" s="38"/>
      <c r="C383" s="211" t="s">
        <v>866</v>
      </c>
      <c r="D383" s="211" t="s">
        <v>129</v>
      </c>
      <c r="E383" s="212" t="s">
        <v>1097</v>
      </c>
      <c r="F383" s="213" t="s">
        <v>1098</v>
      </c>
      <c r="G383" s="214" t="s">
        <v>327</v>
      </c>
      <c r="H383" s="215">
        <v>2</v>
      </c>
      <c r="I383" s="216"/>
      <c r="J383" s="217">
        <f>ROUND(I383*H383,2)</f>
        <v>0</v>
      </c>
      <c r="K383" s="213" t="s">
        <v>178</v>
      </c>
      <c r="L383" s="43"/>
      <c r="M383" s="225" t="s">
        <v>20</v>
      </c>
      <c r="N383" s="226" t="s">
        <v>46</v>
      </c>
      <c r="O383" s="83"/>
      <c r="P383" s="227">
        <f>O383*H383</f>
        <v>0</v>
      </c>
      <c r="Q383" s="227">
        <v>8.0000000000000007E-05</v>
      </c>
      <c r="R383" s="227">
        <f>Q383*H383</f>
        <v>0.00016000000000000001</v>
      </c>
      <c r="S383" s="227">
        <v>0.024930000000000001</v>
      </c>
      <c r="T383" s="228">
        <f>S383*H383</f>
        <v>0.049860000000000002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23" t="s">
        <v>133</v>
      </c>
      <c r="AT383" s="223" t="s">
        <v>129</v>
      </c>
      <c r="AU383" s="223" t="s">
        <v>85</v>
      </c>
      <c r="AY383" s="16" t="s">
        <v>126</v>
      </c>
      <c r="BE383" s="224">
        <f>IF(N383="základní",J383,0)</f>
        <v>0</v>
      </c>
      <c r="BF383" s="224">
        <f>IF(N383="snížená",J383,0)</f>
        <v>0</v>
      </c>
      <c r="BG383" s="224">
        <f>IF(N383="zákl. přenesená",J383,0)</f>
        <v>0</v>
      </c>
      <c r="BH383" s="224">
        <f>IF(N383="sníž. přenesená",J383,0)</f>
        <v>0</v>
      </c>
      <c r="BI383" s="224">
        <f>IF(N383="nulová",J383,0)</f>
        <v>0</v>
      </c>
      <c r="BJ383" s="16" t="s">
        <v>83</v>
      </c>
      <c r="BK383" s="224">
        <f>ROUND(I383*H383,2)</f>
        <v>0</v>
      </c>
      <c r="BL383" s="16" t="s">
        <v>133</v>
      </c>
      <c r="BM383" s="223" t="s">
        <v>1755</v>
      </c>
    </row>
    <row r="384" s="2" customFormat="1">
      <c r="A384" s="37"/>
      <c r="B384" s="38"/>
      <c r="C384" s="39"/>
      <c r="D384" s="229" t="s">
        <v>181</v>
      </c>
      <c r="E384" s="39"/>
      <c r="F384" s="230" t="s">
        <v>1100</v>
      </c>
      <c r="G384" s="39"/>
      <c r="H384" s="39"/>
      <c r="I384" s="231"/>
      <c r="J384" s="39"/>
      <c r="K384" s="39"/>
      <c r="L384" s="43"/>
      <c r="M384" s="232"/>
      <c r="N384" s="233"/>
      <c r="O384" s="83"/>
      <c r="P384" s="83"/>
      <c r="Q384" s="83"/>
      <c r="R384" s="83"/>
      <c r="S384" s="83"/>
      <c r="T384" s="84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16" t="s">
        <v>181</v>
      </c>
      <c r="AU384" s="16" t="s">
        <v>85</v>
      </c>
    </row>
    <row r="385" s="2" customFormat="1" ht="24.15" customHeight="1">
      <c r="A385" s="37"/>
      <c r="B385" s="38"/>
      <c r="C385" s="211" t="s">
        <v>871</v>
      </c>
      <c r="D385" s="211" t="s">
        <v>129</v>
      </c>
      <c r="E385" s="212" t="s">
        <v>1102</v>
      </c>
      <c r="F385" s="213" t="s">
        <v>1103</v>
      </c>
      <c r="G385" s="214" t="s">
        <v>327</v>
      </c>
      <c r="H385" s="215">
        <v>2</v>
      </c>
      <c r="I385" s="216"/>
      <c r="J385" s="217">
        <f>ROUND(I385*H385,2)</f>
        <v>0</v>
      </c>
      <c r="K385" s="213" t="s">
        <v>178</v>
      </c>
      <c r="L385" s="43"/>
      <c r="M385" s="225" t="s">
        <v>20</v>
      </c>
      <c r="N385" s="226" t="s">
        <v>46</v>
      </c>
      <c r="O385" s="83"/>
      <c r="P385" s="227">
        <f>O385*H385</f>
        <v>0</v>
      </c>
      <c r="Q385" s="227">
        <v>0</v>
      </c>
      <c r="R385" s="227">
        <f>Q385*H385</f>
        <v>0</v>
      </c>
      <c r="S385" s="227">
        <v>0</v>
      </c>
      <c r="T385" s="228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223" t="s">
        <v>133</v>
      </c>
      <c r="AT385" s="223" t="s">
        <v>129</v>
      </c>
      <c r="AU385" s="223" t="s">
        <v>85</v>
      </c>
      <c r="AY385" s="16" t="s">
        <v>126</v>
      </c>
      <c r="BE385" s="224">
        <f>IF(N385="základní",J385,0)</f>
        <v>0</v>
      </c>
      <c r="BF385" s="224">
        <f>IF(N385="snížená",J385,0)</f>
        <v>0</v>
      </c>
      <c r="BG385" s="224">
        <f>IF(N385="zákl. přenesená",J385,0)</f>
        <v>0</v>
      </c>
      <c r="BH385" s="224">
        <f>IF(N385="sníž. přenesená",J385,0)</f>
        <v>0</v>
      </c>
      <c r="BI385" s="224">
        <f>IF(N385="nulová",J385,0)</f>
        <v>0</v>
      </c>
      <c r="BJ385" s="16" t="s">
        <v>83</v>
      </c>
      <c r="BK385" s="224">
        <f>ROUND(I385*H385,2)</f>
        <v>0</v>
      </c>
      <c r="BL385" s="16" t="s">
        <v>133</v>
      </c>
      <c r="BM385" s="223" t="s">
        <v>1756</v>
      </c>
    </row>
    <row r="386" s="2" customFormat="1">
      <c r="A386" s="37"/>
      <c r="B386" s="38"/>
      <c r="C386" s="39"/>
      <c r="D386" s="229" t="s">
        <v>181</v>
      </c>
      <c r="E386" s="39"/>
      <c r="F386" s="230" t="s">
        <v>1105</v>
      </c>
      <c r="G386" s="39"/>
      <c r="H386" s="39"/>
      <c r="I386" s="231"/>
      <c r="J386" s="39"/>
      <c r="K386" s="39"/>
      <c r="L386" s="43"/>
      <c r="M386" s="232"/>
      <c r="N386" s="233"/>
      <c r="O386" s="83"/>
      <c r="P386" s="83"/>
      <c r="Q386" s="83"/>
      <c r="R386" s="83"/>
      <c r="S386" s="83"/>
      <c r="T386" s="84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16" t="s">
        <v>181</v>
      </c>
      <c r="AU386" s="16" t="s">
        <v>85</v>
      </c>
    </row>
    <row r="387" s="2" customFormat="1" ht="16.5" customHeight="1">
      <c r="A387" s="37"/>
      <c r="B387" s="38"/>
      <c r="C387" s="234" t="s">
        <v>876</v>
      </c>
      <c r="D387" s="234" t="s">
        <v>244</v>
      </c>
      <c r="E387" s="235" t="s">
        <v>1107</v>
      </c>
      <c r="F387" s="236" t="s">
        <v>1108</v>
      </c>
      <c r="G387" s="237" t="s">
        <v>327</v>
      </c>
      <c r="H387" s="238">
        <v>4</v>
      </c>
      <c r="I387" s="239"/>
      <c r="J387" s="240">
        <f>ROUND(I387*H387,2)</f>
        <v>0</v>
      </c>
      <c r="K387" s="236" t="s">
        <v>20</v>
      </c>
      <c r="L387" s="241"/>
      <c r="M387" s="242" t="s">
        <v>20</v>
      </c>
      <c r="N387" s="243" t="s">
        <v>46</v>
      </c>
      <c r="O387" s="83"/>
      <c r="P387" s="227">
        <f>O387*H387</f>
        <v>0</v>
      </c>
      <c r="Q387" s="227">
        <v>0.0015</v>
      </c>
      <c r="R387" s="227">
        <f>Q387*H387</f>
        <v>0.0060000000000000001</v>
      </c>
      <c r="S387" s="227">
        <v>0</v>
      </c>
      <c r="T387" s="228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23" t="s">
        <v>335</v>
      </c>
      <c r="AT387" s="223" t="s">
        <v>244</v>
      </c>
      <c r="AU387" s="223" t="s">
        <v>85</v>
      </c>
      <c r="AY387" s="16" t="s">
        <v>126</v>
      </c>
      <c r="BE387" s="224">
        <f>IF(N387="základní",J387,0)</f>
        <v>0</v>
      </c>
      <c r="BF387" s="224">
        <f>IF(N387="snížená",J387,0)</f>
        <v>0</v>
      </c>
      <c r="BG387" s="224">
        <f>IF(N387="zákl. přenesená",J387,0)</f>
        <v>0</v>
      </c>
      <c r="BH387" s="224">
        <f>IF(N387="sníž. přenesená",J387,0)</f>
        <v>0</v>
      </c>
      <c r="BI387" s="224">
        <f>IF(N387="nulová",J387,0)</f>
        <v>0</v>
      </c>
      <c r="BJ387" s="16" t="s">
        <v>83</v>
      </c>
      <c r="BK387" s="224">
        <f>ROUND(I387*H387,2)</f>
        <v>0</v>
      </c>
      <c r="BL387" s="16" t="s">
        <v>133</v>
      </c>
      <c r="BM387" s="223" t="s">
        <v>1757</v>
      </c>
    </row>
    <row r="388" s="2" customFormat="1" ht="37.8" customHeight="1">
      <c r="A388" s="37"/>
      <c r="B388" s="38"/>
      <c r="C388" s="211" t="s">
        <v>881</v>
      </c>
      <c r="D388" s="211" t="s">
        <v>129</v>
      </c>
      <c r="E388" s="212" t="s">
        <v>1111</v>
      </c>
      <c r="F388" s="213" t="s">
        <v>1112</v>
      </c>
      <c r="G388" s="214" t="s">
        <v>132</v>
      </c>
      <c r="H388" s="215">
        <v>1</v>
      </c>
      <c r="I388" s="216"/>
      <c r="J388" s="217">
        <f>ROUND(I388*H388,2)</f>
        <v>0</v>
      </c>
      <c r="K388" s="213" t="s">
        <v>178</v>
      </c>
      <c r="L388" s="43"/>
      <c r="M388" s="225" t="s">
        <v>20</v>
      </c>
      <c r="N388" s="226" t="s">
        <v>46</v>
      </c>
      <c r="O388" s="83"/>
      <c r="P388" s="227">
        <f>O388*H388</f>
        <v>0</v>
      </c>
      <c r="Q388" s="227">
        <v>0</v>
      </c>
      <c r="R388" s="227">
        <f>Q388*H388</f>
        <v>0</v>
      </c>
      <c r="S388" s="227">
        <v>0</v>
      </c>
      <c r="T388" s="228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223" t="s">
        <v>133</v>
      </c>
      <c r="AT388" s="223" t="s">
        <v>129</v>
      </c>
      <c r="AU388" s="223" t="s">
        <v>85</v>
      </c>
      <c r="AY388" s="16" t="s">
        <v>126</v>
      </c>
      <c r="BE388" s="224">
        <f>IF(N388="základní",J388,0)</f>
        <v>0</v>
      </c>
      <c r="BF388" s="224">
        <f>IF(N388="snížená",J388,0)</f>
        <v>0</v>
      </c>
      <c r="BG388" s="224">
        <f>IF(N388="zákl. přenesená",J388,0)</f>
        <v>0</v>
      </c>
      <c r="BH388" s="224">
        <f>IF(N388="sníž. přenesená",J388,0)</f>
        <v>0</v>
      </c>
      <c r="BI388" s="224">
        <f>IF(N388="nulová",J388,0)</f>
        <v>0</v>
      </c>
      <c r="BJ388" s="16" t="s">
        <v>83</v>
      </c>
      <c r="BK388" s="224">
        <f>ROUND(I388*H388,2)</f>
        <v>0</v>
      </c>
      <c r="BL388" s="16" t="s">
        <v>133</v>
      </c>
      <c r="BM388" s="223" t="s">
        <v>1758</v>
      </c>
    </row>
    <row r="389" s="2" customFormat="1">
      <c r="A389" s="37"/>
      <c r="B389" s="38"/>
      <c r="C389" s="39"/>
      <c r="D389" s="229" t="s">
        <v>181</v>
      </c>
      <c r="E389" s="39"/>
      <c r="F389" s="230" t="s">
        <v>1114</v>
      </c>
      <c r="G389" s="39"/>
      <c r="H389" s="39"/>
      <c r="I389" s="231"/>
      <c r="J389" s="39"/>
      <c r="K389" s="39"/>
      <c r="L389" s="43"/>
      <c r="M389" s="232"/>
      <c r="N389" s="233"/>
      <c r="O389" s="83"/>
      <c r="P389" s="83"/>
      <c r="Q389" s="83"/>
      <c r="R389" s="83"/>
      <c r="S389" s="83"/>
      <c r="T389" s="84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T389" s="16" t="s">
        <v>181</v>
      </c>
      <c r="AU389" s="16" t="s">
        <v>85</v>
      </c>
    </row>
    <row r="390" s="2" customFormat="1" ht="24.15" customHeight="1">
      <c r="A390" s="37"/>
      <c r="B390" s="38"/>
      <c r="C390" s="211" t="s">
        <v>886</v>
      </c>
      <c r="D390" s="211" t="s">
        <v>129</v>
      </c>
      <c r="E390" s="212" t="s">
        <v>1116</v>
      </c>
      <c r="F390" s="213" t="s">
        <v>1117</v>
      </c>
      <c r="G390" s="214" t="s">
        <v>132</v>
      </c>
      <c r="H390" s="215">
        <v>1</v>
      </c>
      <c r="I390" s="216"/>
      <c r="J390" s="217">
        <f>ROUND(I390*H390,2)</f>
        <v>0</v>
      </c>
      <c r="K390" s="213" t="s">
        <v>178</v>
      </c>
      <c r="L390" s="43"/>
      <c r="M390" s="225" t="s">
        <v>20</v>
      </c>
      <c r="N390" s="226" t="s">
        <v>46</v>
      </c>
      <c r="O390" s="83"/>
      <c r="P390" s="227">
        <f>O390*H390</f>
        <v>0</v>
      </c>
      <c r="Q390" s="227">
        <v>0</v>
      </c>
      <c r="R390" s="227">
        <f>Q390*H390</f>
        <v>0</v>
      </c>
      <c r="S390" s="227">
        <v>0</v>
      </c>
      <c r="T390" s="228">
        <f>S390*H390</f>
        <v>0</v>
      </c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R390" s="223" t="s">
        <v>133</v>
      </c>
      <c r="AT390" s="223" t="s">
        <v>129</v>
      </c>
      <c r="AU390" s="223" t="s">
        <v>85</v>
      </c>
      <c r="AY390" s="16" t="s">
        <v>126</v>
      </c>
      <c r="BE390" s="224">
        <f>IF(N390="základní",J390,0)</f>
        <v>0</v>
      </c>
      <c r="BF390" s="224">
        <f>IF(N390="snížená",J390,0)</f>
        <v>0</v>
      </c>
      <c r="BG390" s="224">
        <f>IF(N390="zákl. přenesená",J390,0)</f>
        <v>0</v>
      </c>
      <c r="BH390" s="224">
        <f>IF(N390="sníž. přenesená",J390,0)</f>
        <v>0</v>
      </c>
      <c r="BI390" s="224">
        <f>IF(N390="nulová",J390,0)</f>
        <v>0</v>
      </c>
      <c r="BJ390" s="16" t="s">
        <v>83</v>
      </c>
      <c r="BK390" s="224">
        <f>ROUND(I390*H390,2)</f>
        <v>0</v>
      </c>
      <c r="BL390" s="16" t="s">
        <v>133</v>
      </c>
      <c r="BM390" s="223" t="s">
        <v>1759</v>
      </c>
    </row>
    <row r="391" s="2" customFormat="1">
      <c r="A391" s="37"/>
      <c r="B391" s="38"/>
      <c r="C391" s="39"/>
      <c r="D391" s="229" t="s">
        <v>181</v>
      </c>
      <c r="E391" s="39"/>
      <c r="F391" s="230" t="s">
        <v>1119</v>
      </c>
      <c r="G391" s="39"/>
      <c r="H391" s="39"/>
      <c r="I391" s="231"/>
      <c r="J391" s="39"/>
      <c r="K391" s="39"/>
      <c r="L391" s="43"/>
      <c r="M391" s="232"/>
      <c r="N391" s="233"/>
      <c r="O391" s="83"/>
      <c r="P391" s="83"/>
      <c r="Q391" s="83"/>
      <c r="R391" s="83"/>
      <c r="S391" s="83"/>
      <c r="T391" s="84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T391" s="16" t="s">
        <v>181</v>
      </c>
      <c r="AU391" s="16" t="s">
        <v>85</v>
      </c>
    </row>
    <row r="392" s="2" customFormat="1" ht="49.05" customHeight="1">
      <c r="A392" s="37"/>
      <c r="B392" s="38"/>
      <c r="C392" s="211" t="s">
        <v>891</v>
      </c>
      <c r="D392" s="211" t="s">
        <v>129</v>
      </c>
      <c r="E392" s="212" t="s">
        <v>1121</v>
      </c>
      <c r="F392" s="213" t="s">
        <v>1122</v>
      </c>
      <c r="G392" s="214" t="s">
        <v>226</v>
      </c>
      <c r="H392" s="215">
        <v>0.0060000000000000001</v>
      </c>
      <c r="I392" s="216"/>
      <c r="J392" s="217">
        <f>ROUND(I392*H392,2)</f>
        <v>0</v>
      </c>
      <c r="K392" s="213" t="s">
        <v>178</v>
      </c>
      <c r="L392" s="43"/>
      <c r="M392" s="225" t="s">
        <v>20</v>
      </c>
      <c r="N392" s="226" t="s">
        <v>46</v>
      </c>
      <c r="O392" s="83"/>
      <c r="P392" s="227">
        <f>O392*H392</f>
        <v>0</v>
      </c>
      <c r="Q392" s="227">
        <v>0</v>
      </c>
      <c r="R392" s="227">
        <f>Q392*H392</f>
        <v>0</v>
      </c>
      <c r="S392" s="227">
        <v>0</v>
      </c>
      <c r="T392" s="228">
        <f>S392*H392</f>
        <v>0</v>
      </c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R392" s="223" t="s">
        <v>133</v>
      </c>
      <c r="AT392" s="223" t="s">
        <v>129</v>
      </c>
      <c r="AU392" s="223" t="s">
        <v>85</v>
      </c>
      <c r="AY392" s="16" t="s">
        <v>126</v>
      </c>
      <c r="BE392" s="224">
        <f>IF(N392="základní",J392,0)</f>
        <v>0</v>
      </c>
      <c r="BF392" s="224">
        <f>IF(N392="snížená",J392,0)</f>
        <v>0</v>
      </c>
      <c r="BG392" s="224">
        <f>IF(N392="zákl. přenesená",J392,0)</f>
        <v>0</v>
      </c>
      <c r="BH392" s="224">
        <f>IF(N392="sníž. přenesená",J392,0)</f>
        <v>0</v>
      </c>
      <c r="BI392" s="224">
        <f>IF(N392="nulová",J392,0)</f>
        <v>0</v>
      </c>
      <c r="BJ392" s="16" t="s">
        <v>83</v>
      </c>
      <c r="BK392" s="224">
        <f>ROUND(I392*H392,2)</f>
        <v>0</v>
      </c>
      <c r="BL392" s="16" t="s">
        <v>133</v>
      </c>
      <c r="BM392" s="223" t="s">
        <v>1760</v>
      </c>
    </row>
    <row r="393" s="2" customFormat="1">
      <c r="A393" s="37"/>
      <c r="B393" s="38"/>
      <c r="C393" s="39"/>
      <c r="D393" s="229" t="s">
        <v>181</v>
      </c>
      <c r="E393" s="39"/>
      <c r="F393" s="230" t="s">
        <v>1124</v>
      </c>
      <c r="G393" s="39"/>
      <c r="H393" s="39"/>
      <c r="I393" s="231"/>
      <c r="J393" s="39"/>
      <c r="K393" s="39"/>
      <c r="L393" s="43"/>
      <c r="M393" s="232"/>
      <c r="N393" s="233"/>
      <c r="O393" s="83"/>
      <c r="P393" s="83"/>
      <c r="Q393" s="83"/>
      <c r="R393" s="83"/>
      <c r="S393" s="83"/>
      <c r="T393" s="84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T393" s="16" t="s">
        <v>181</v>
      </c>
      <c r="AU393" s="16" t="s">
        <v>85</v>
      </c>
    </row>
    <row r="394" s="12" customFormat="1" ht="22.8" customHeight="1">
      <c r="A394" s="12"/>
      <c r="B394" s="195"/>
      <c r="C394" s="196"/>
      <c r="D394" s="197" t="s">
        <v>74</v>
      </c>
      <c r="E394" s="209" t="s">
        <v>127</v>
      </c>
      <c r="F394" s="209" t="s">
        <v>128</v>
      </c>
      <c r="G394" s="196"/>
      <c r="H394" s="196"/>
      <c r="I394" s="199"/>
      <c r="J394" s="210">
        <f>BK394</f>
        <v>0</v>
      </c>
      <c r="K394" s="196"/>
      <c r="L394" s="201"/>
      <c r="M394" s="202"/>
      <c r="N394" s="203"/>
      <c r="O394" s="203"/>
      <c r="P394" s="204">
        <f>SUM(P395:P437)</f>
        <v>0</v>
      </c>
      <c r="Q394" s="203"/>
      <c r="R394" s="204">
        <f>SUM(R395:R437)</f>
        <v>0.017578450000000002</v>
      </c>
      <c r="S394" s="203"/>
      <c r="T394" s="205">
        <f>SUM(T395:T437)</f>
        <v>0.022671999999999998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06" t="s">
        <v>85</v>
      </c>
      <c r="AT394" s="207" t="s">
        <v>74</v>
      </c>
      <c r="AU394" s="207" t="s">
        <v>83</v>
      </c>
      <c r="AY394" s="206" t="s">
        <v>126</v>
      </c>
      <c r="BK394" s="208">
        <f>SUM(BK395:BK437)</f>
        <v>0</v>
      </c>
    </row>
    <row r="395" s="2" customFormat="1" ht="49.05" customHeight="1">
      <c r="A395" s="37"/>
      <c r="B395" s="38"/>
      <c r="C395" s="211" t="s">
        <v>895</v>
      </c>
      <c r="D395" s="211" t="s">
        <v>129</v>
      </c>
      <c r="E395" s="212" t="s">
        <v>1126</v>
      </c>
      <c r="F395" s="213" t="s">
        <v>1127</v>
      </c>
      <c r="G395" s="214" t="s">
        <v>327</v>
      </c>
      <c r="H395" s="215">
        <v>1</v>
      </c>
      <c r="I395" s="216"/>
      <c r="J395" s="217">
        <f>ROUND(I395*H395,2)</f>
        <v>0</v>
      </c>
      <c r="K395" s="213" t="s">
        <v>178</v>
      </c>
      <c r="L395" s="43"/>
      <c r="M395" s="225" t="s">
        <v>20</v>
      </c>
      <c r="N395" s="226" t="s">
        <v>46</v>
      </c>
      <c r="O395" s="83"/>
      <c r="P395" s="227">
        <f>O395*H395</f>
        <v>0</v>
      </c>
      <c r="Q395" s="227">
        <v>0</v>
      </c>
      <c r="R395" s="227">
        <f>Q395*H395</f>
        <v>0</v>
      </c>
      <c r="S395" s="227">
        <v>0</v>
      </c>
      <c r="T395" s="228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223" t="s">
        <v>133</v>
      </c>
      <c r="AT395" s="223" t="s">
        <v>129</v>
      </c>
      <c r="AU395" s="223" t="s">
        <v>85</v>
      </c>
      <c r="AY395" s="16" t="s">
        <v>126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6" t="s">
        <v>83</v>
      </c>
      <c r="BK395" s="224">
        <f>ROUND(I395*H395,2)</f>
        <v>0</v>
      </c>
      <c r="BL395" s="16" t="s">
        <v>133</v>
      </c>
      <c r="BM395" s="223" t="s">
        <v>1128</v>
      </c>
    </row>
    <row r="396" s="2" customFormat="1">
      <c r="A396" s="37"/>
      <c r="B396" s="38"/>
      <c r="C396" s="39"/>
      <c r="D396" s="229" t="s">
        <v>181</v>
      </c>
      <c r="E396" s="39"/>
      <c r="F396" s="230" t="s">
        <v>1129</v>
      </c>
      <c r="G396" s="39"/>
      <c r="H396" s="39"/>
      <c r="I396" s="231"/>
      <c r="J396" s="39"/>
      <c r="K396" s="39"/>
      <c r="L396" s="43"/>
      <c r="M396" s="232"/>
      <c r="N396" s="233"/>
      <c r="O396" s="83"/>
      <c r="P396" s="83"/>
      <c r="Q396" s="83"/>
      <c r="R396" s="83"/>
      <c r="S396" s="83"/>
      <c r="T396" s="84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T396" s="16" t="s">
        <v>181</v>
      </c>
      <c r="AU396" s="16" t="s">
        <v>85</v>
      </c>
    </row>
    <row r="397" s="2" customFormat="1" ht="21.75" customHeight="1">
      <c r="A397" s="37"/>
      <c r="B397" s="38"/>
      <c r="C397" s="234" t="s">
        <v>900</v>
      </c>
      <c r="D397" s="234" t="s">
        <v>244</v>
      </c>
      <c r="E397" s="235" t="s">
        <v>1131</v>
      </c>
      <c r="F397" s="236" t="s">
        <v>1132</v>
      </c>
      <c r="G397" s="237" t="s">
        <v>327</v>
      </c>
      <c r="H397" s="238">
        <v>1</v>
      </c>
      <c r="I397" s="239"/>
      <c r="J397" s="240">
        <f>ROUND(I397*H397,2)</f>
        <v>0</v>
      </c>
      <c r="K397" s="236" t="s">
        <v>178</v>
      </c>
      <c r="L397" s="241"/>
      <c r="M397" s="242" t="s">
        <v>20</v>
      </c>
      <c r="N397" s="243" t="s">
        <v>46</v>
      </c>
      <c r="O397" s="83"/>
      <c r="P397" s="227">
        <f>O397*H397</f>
        <v>0</v>
      </c>
      <c r="Q397" s="227">
        <v>4.0000000000000003E-05</v>
      </c>
      <c r="R397" s="227">
        <f>Q397*H397</f>
        <v>4.0000000000000003E-05</v>
      </c>
      <c r="S397" s="227">
        <v>0</v>
      </c>
      <c r="T397" s="228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223" t="s">
        <v>335</v>
      </c>
      <c r="AT397" s="223" t="s">
        <v>244</v>
      </c>
      <c r="AU397" s="223" t="s">
        <v>85</v>
      </c>
      <c r="AY397" s="16" t="s">
        <v>126</v>
      </c>
      <c r="BE397" s="224">
        <f>IF(N397="základní",J397,0)</f>
        <v>0</v>
      </c>
      <c r="BF397" s="224">
        <f>IF(N397="snížená",J397,0)</f>
        <v>0</v>
      </c>
      <c r="BG397" s="224">
        <f>IF(N397="zákl. přenesená",J397,0)</f>
        <v>0</v>
      </c>
      <c r="BH397" s="224">
        <f>IF(N397="sníž. přenesená",J397,0)</f>
        <v>0</v>
      </c>
      <c r="BI397" s="224">
        <f>IF(N397="nulová",J397,0)</f>
        <v>0</v>
      </c>
      <c r="BJ397" s="16" t="s">
        <v>83</v>
      </c>
      <c r="BK397" s="224">
        <f>ROUND(I397*H397,2)</f>
        <v>0</v>
      </c>
      <c r="BL397" s="16" t="s">
        <v>133</v>
      </c>
      <c r="BM397" s="223" t="s">
        <v>1133</v>
      </c>
    </row>
    <row r="398" s="2" customFormat="1" ht="37.8" customHeight="1">
      <c r="A398" s="37"/>
      <c r="B398" s="38"/>
      <c r="C398" s="211" t="s">
        <v>904</v>
      </c>
      <c r="D398" s="211" t="s">
        <v>129</v>
      </c>
      <c r="E398" s="212" t="s">
        <v>1135</v>
      </c>
      <c r="F398" s="213" t="s">
        <v>1136</v>
      </c>
      <c r="G398" s="214" t="s">
        <v>190</v>
      </c>
      <c r="H398" s="215">
        <v>2.2000000000000002</v>
      </c>
      <c r="I398" s="216"/>
      <c r="J398" s="217">
        <f>ROUND(I398*H398,2)</f>
        <v>0</v>
      </c>
      <c r="K398" s="213" t="s">
        <v>178</v>
      </c>
      <c r="L398" s="43"/>
      <c r="M398" s="225" t="s">
        <v>20</v>
      </c>
      <c r="N398" s="226" t="s">
        <v>46</v>
      </c>
      <c r="O398" s="83"/>
      <c r="P398" s="227">
        <f>O398*H398</f>
        <v>0</v>
      </c>
      <c r="Q398" s="227">
        <v>0</v>
      </c>
      <c r="R398" s="227">
        <f>Q398*H398</f>
        <v>0</v>
      </c>
      <c r="S398" s="227">
        <v>0</v>
      </c>
      <c r="T398" s="228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223" t="s">
        <v>133</v>
      </c>
      <c r="AT398" s="223" t="s">
        <v>129</v>
      </c>
      <c r="AU398" s="223" t="s">
        <v>85</v>
      </c>
      <c r="AY398" s="16" t="s">
        <v>126</v>
      </c>
      <c r="BE398" s="224">
        <f>IF(N398="základní",J398,0)</f>
        <v>0</v>
      </c>
      <c r="BF398" s="224">
        <f>IF(N398="snížená",J398,0)</f>
        <v>0</v>
      </c>
      <c r="BG398" s="224">
        <f>IF(N398="zákl. přenesená",J398,0)</f>
        <v>0</v>
      </c>
      <c r="BH398" s="224">
        <f>IF(N398="sníž. přenesená",J398,0)</f>
        <v>0</v>
      </c>
      <c r="BI398" s="224">
        <f>IF(N398="nulová",J398,0)</f>
        <v>0</v>
      </c>
      <c r="BJ398" s="16" t="s">
        <v>83</v>
      </c>
      <c r="BK398" s="224">
        <f>ROUND(I398*H398,2)</f>
        <v>0</v>
      </c>
      <c r="BL398" s="16" t="s">
        <v>133</v>
      </c>
      <c r="BM398" s="223" t="s">
        <v>1137</v>
      </c>
    </row>
    <row r="399" s="2" customFormat="1">
      <c r="A399" s="37"/>
      <c r="B399" s="38"/>
      <c r="C399" s="39"/>
      <c r="D399" s="229" t="s">
        <v>181</v>
      </c>
      <c r="E399" s="39"/>
      <c r="F399" s="230" t="s">
        <v>1138</v>
      </c>
      <c r="G399" s="39"/>
      <c r="H399" s="39"/>
      <c r="I399" s="231"/>
      <c r="J399" s="39"/>
      <c r="K399" s="39"/>
      <c r="L399" s="43"/>
      <c r="M399" s="232"/>
      <c r="N399" s="233"/>
      <c r="O399" s="83"/>
      <c r="P399" s="83"/>
      <c r="Q399" s="83"/>
      <c r="R399" s="83"/>
      <c r="S399" s="83"/>
      <c r="T399" s="84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T399" s="16" t="s">
        <v>181</v>
      </c>
      <c r="AU399" s="16" t="s">
        <v>85</v>
      </c>
    </row>
    <row r="400" s="2" customFormat="1" ht="24.15" customHeight="1">
      <c r="A400" s="37"/>
      <c r="B400" s="38"/>
      <c r="C400" s="234" t="s">
        <v>909</v>
      </c>
      <c r="D400" s="234" t="s">
        <v>244</v>
      </c>
      <c r="E400" s="235" t="s">
        <v>1140</v>
      </c>
      <c r="F400" s="236" t="s">
        <v>1141</v>
      </c>
      <c r="G400" s="237" t="s">
        <v>190</v>
      </c>
      <c r="H400" s="238">
        <v>2.5299999999999998</v>
      </c>
      <c r="I400" s="239"/>
      <c r="J400" s="240">
        <f>ROUND(I400*H400,2)</f>
        <v>0</v>
      </c>
      <c r="K400" s="236" t="s">
        <v>178</v>
      </c>
      <c r="L400" s="241"/>
      <c r="M400" s="242" t="s">
        <v>20</v>
      </c>
      <c r="N400" s="243" t="s">
        <v>46</v>
      </c>
      <c r="O400" s="83"/>
      <c r="P400" s="227">
        <f>O400*H400</f>
        <v>0</v>
      </c>
      <c r="Q400" s="227">
        <v>0.00012</v>
      </c>
      <c r="R400" s="227">
        <f>Q400*H400</f>
        <v>0.00030360000000000001</v>
      </c>
      <c r="S400" s="227">
        <v>0</v>
      </c>
      <c r="T400" s="228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223" t="s">
        <v>335</v>
      </c>
      <c r="AT400" s="223" t="s">
        <v>244</v>
      </c>
      <c r="AU400" s="223" t="s">
        <v>85</v>
      </c>
      <c r="AY400" s="16" t="s">
        <v>126</v>
      </c>
      <c r="BE400" s="224">
        <f>IF(N400="základní",J400,0)</f>
        <v>0</v>
      </c>
      <c r="BF400" s="224">
        <f>IF(N400="snížená",J400,0)</f>
        <v>0</v>
      </c>
      <c r="BG400" s="224">
        <f>IF(N400="zákl. přenesená",J400,0)</f>
        <v>0</v>
      </c>
      <c r="BH400" s="224">
        <f>IF(N400="sníž. přenesená",J400,0)</f>
        <v>0</v>
      </c>
      <c r="BI400" s="224">
        <f>IF(N400="nulová",J400,0)</f>
        <v>0</v>
      </c>
      <c r="BJ400" s="16" t="s">
        <v>83</v>
      </c>
      <c r="BK400" s="224">
        <f>ROUND(I400*H400,2)</f>
        <v>0</v>
      </c>
      <c r="BL400" s="16" t="s">
        <v>133</v>
      </c>
      <c r="BM400" s="223" t="s">
        <v>1142</v>
      </c>
    </row>
    <row r="401" s="2" customFormat="1" ht="37.8" customHeight="1">
      <c r="A401" s="37"/>
      <c r="B401" s="38"/>
      <c r="C401" s="211" t="s">
        <v>913</v>
      </c>
      <c r="D401" s="211" t="s">
        <v>129</v>
      </c>
      <c r="E401" s="212" t="s">
        <v>1144</v>
      </c>
      <c r="F401" s="213" t="s">
        <v>1145</v>
      </c>
      <c r="G401" s="214" t="s">
        <v>190</v>
      </c>
      <c r="H401" s="215">
        <v>13.6</v>
      </c>
      <c r="I401" s="216"/>
      <c r="J401" s="217">
        <f>ROUND(I401*H401,2)</f>
        <v>0</v>
      </c>
      <c r="K401" s="213" t="s">
        <v>178</v>
      </c>
      <c r="L401" s="43"/>
      <c r="M401" s="225" t="s">
        <v>20</v>
      </c>
      <c r="N401" s="226" t="s">
        <v>46</v>
      </c>
      <c r="O401" s="83"/>
      <c r="P401" s="227">
        <f>O401*H401</f>
        <v>0</v>
      </c>
      <c r="Q401" s="227">
        <v>0</v>
      </c>
      <c r="R401" s="227">
        <f>Q401*H401</f>
        <v>0</v>
      </c>
      <c r="S401" s="227">
        <v>0</v>
      </c>
      <c r="T401" s="228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223" t="s">
        <v>133</v>
      </c>
      <c r="AT401" s="223" t="s">
        <v>129</v>
      </c>
      <c r="AU401" s="223" t="s">
        <v>85</v>
      </c>
      <c r="AY401" s="16" t="s">
        <v>126</v>
      </c>
      <c r="BE401" s="224">
        <f>IF(N401="základní",J401,0)</f>
        <v>0</v>
      </c>
      <c r="BF401" s="224">
        <f>IF(N401="snížená",J401,0)</f>
        <v>0</v>
      </c>
      <c r="BG401" s="224">
        <f>IF(N401="zákl. přenesená",J401,0)</f>
        <v>0</v>
      </c>
      <c r="BH401" s="224">
        <f>IF(N401="sníž. přenesená",J401,0)</f>
        <v>0</v>
      </c>
      <c r="BI401" s="224">
        <f>IF(N401="nulová",J401,0)</f>
        <v>0</v>
      </c>
      <c r="BJ401" s="16" t="s">
        <v>83</v>
      </c>
      <c r="BK401" s="224">
        <f>ROUND(I401*H401,2)</f>
        <v>0</v>
      </c>
      <c r="BL401" s="16" t="s">
        <v>133</v>
      </c>
      <c r="BM401" s="223" t="s">
        <v>1761</v>
      </c>
    </row>
    <row r="402" s="2" customFormat="1">
      <c r="A402" s="37"/>
      <c r="B402" s="38"/>
      <c r="C402" s="39"/>
      <c r="D402" s="229" t="s">
        <v>181</v>
      </c>
      <c r="E402" s="39"/>
      <c r="F402" s="230" t="s">
        <v>1147</v>
      </c>
      <c r="G402" s="39"/>
      <c r="H402" s="39"/>
      <c r="I402" s="231"/>
      <c r="J402" s="39"/>
      <c r="K402" s="39"/>
      <c r="L402" s="43"/>
      <c r="M402" s="232"/>
      <c r="N402" s="233"/>
      <c r="O402" s="83"/>
      <c r="P402" s="83"/>
      <c r="Q402" s="83"/>
      <c r="R402" s="83"/>
      <c r="S402" s="83"/>
      <c r="T402" s="84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T402" s="16" t="s">
        <v>181</v>
      </c>
      <c r="AU402" s="16" t="s">
        <v>85</v>
      </c>
    </row>
    <row r="403" s="2" customFormat="1" ht="24.15" customHeight="1">
      <c r="A403" s="37"/>
      <c r="B403" s="38"/>
      <c r="C403" s="234" t="s">
        <v>918</v>
      </c>
      <c r="D403" s="234" t="s">
        <v>244</v>
      </c>
      <c r="E403" s="235" t="s">
        <v>1149</v>
      </c>
      <c r="F403" s="236" t="s">
        <v>1150</v>
      </c>
      <c r="G403" s="237" t="s">
        <v>190</v>
      </c>
      <c r="H403" s="238">
        <v>15.640000000000001</v>
      </c>
      <c r="I403" s="239"/>
      <c r="J403" s="240">
        <f>ROUND(I403*H403,2)</f>
        <v>0</v>
      </c>
      <c r="K403" s="236" t="s">
        <v>178</v>
      </c>
      <c r="L403" s="241"/>
      <c r="M403" s="242" t="s">
        <v>20</v>
      </c>
      <c r="N403" s="243" t="s">
        <v>46</v>
      </c>
      <c r="O403" s="83"/>
      <c r="P403" s="227">
        <f>O403*H403</f>
        <v>0</v>
      </c>
      <c r="Q403" s="227">
        <v>0.00017000000000000001</v>
      </c>
      <c r="R403" s="227">
        <f>Q403*H403</f>
        <v>0.0026588000000000002</v>
      </c>
      <c r="S403" s="227">
        <v>0</v>
      </c>
      <c r="T403" s="228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223" t="s">
        <v>335</v>
      </c>
      <c r="AT403" s="223" t="s">
        <v>244</v>
      </c>
      <c r="AU403" s="223" t="s">
        <v>85</v>
      </c>
      <c r="AY403" s="16" t="s">
        <v>126</v>
      </c>
      <c r="BE403" s="224">
        <f>IF(N403="základní",J403,0)</f>
        <v>0</v>
      </c>
      <c r="BF403" s="224">
        <f>IF(N403="snížená",J403,0)</f>
        <v>0</v>
      </c>
      <c r="BG403" s="224">
        <f>IF(N403="zákl. přenesená",J403,0)</f>
        <v>0</v>
      </c>
      <c r="BH403" s="224">
        <f>IF(N403="sníž. přenesená",J403,0)</f>
        <v>0</v>
      </c>
      <c r="BI403" s="224">
        <f>IF(N403="nulová",J403,0)</f>
        <v>0</v>
      </c>
      <c r="BJ403" s="16" t="s">
        <v>83</v>
      </c>
      <c r="BK403" s="224">
        <f>ROUND(I403*H403,2)</f>
        <v>0</v>
      </c>
      <c r="BL403" s="16" t="s">
        <v>133</v>
      </c>
      <c r="BM403" s="223" t="s">
        <v>1762</v>
      </c>
    </row>
    <row r="404" s="2" customFormat="1" ht="44.25" customHeight="1">
      <c r="A404" s="37"/>
      <c r="B404" s="38"/>
      <c r="C404" s="211" t="s">
        <v>923</v>
      </c>
      <c r="D404" s="211" t="s">
        <v>129</v>
      </c>
      <c r="E404" s="212" t="s">
        <v>1153</v>
      </c>
      <c r="F404" s="213" t="s">
        <v>1154</v>
      </c>
      <c r="G404" s="214" t="s">
        <v>190</v>
      </c>
      <c r="H404" s="215">
        <v>5.5</v>
      </c>
      <c r="I404" s="216"/>
      <c r="J404" s="217">
        <f>ROUND(I404*H404,2)</f>
        <v>0</v>
      </c>
      <c r="K404" s="213" t="s">
        <v>178</v>
      </c>
      <c r="L404" s="43"/>
      <c r="M404" s="225" t="s">
        <v>20</v>
      </c>
      <c r="N404" s="226" t="s">
        <v>46</v>
      </c>
      <c r="O404" s="83"/>
      <c r="P404" s="227">
        <f>O404*H404</f>
        <v>0</v>
      </c>
      <c r="Q404" s="227">
        <v>0</v>
      </c>
      <c r="R404" s="227">
        <f>Q404*H404</f>
        <v>0</v>
      </c>
      <c r="S404" s="227">
        <v>0</v>
      </c>
      <c r="T404" s="228">
        <f>S404*H404</f>
        <v>0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223" t="s">
        <v>133</v>
      </c>
      <c r="AT404" s="223" t="s">
        <v>129</v>
      </c>
      <c r="AU404" s="223" t="s">
        <v>85</v>
      </c>
      <c r="AY404" s="16" t="s">
        <v>126</v>
      </c>
      <c r="BE404" s="224">
        <f>IF(N404="základní",J404,0)</f>
        <v>0</v>
      </c>
      <c r="BF404" s="224">
        <f>IF(N404="snížená",J404,0)</f>
        <v>0</v>
      </c>
      <c r="BG404" s="224">
        <f>IF(N404="zákl. přenesená",J404,0)</f>
        <v>0</v>
      </c>
      <c r="BH404" s="224">
        <f>IF(N404="sníž. přenesená",J404,0)</f>
        <v>0</v>
      </c>
      <c r="BI404" s="224">
        <f>IF(N404="nulová",J404,0)</f>
        <v>0</v>
      </c>
      <c r="BJ404" s="16" t="s">
        <v>83</v>
      </c>
      <c r="BK404" s="224">
        <f>ROUND(I404*H404,2)</f>
        <v>0</v>
      </c>
      <c r="BL404" s="16" t="s">
        <v>133</v>
      </c>
      <c r="BM404" s="223" t="s">
        <v>1763</v>
      </c>
    </row>
    <row r="405" s="2" customFormat="1">
      <c r="A405" s="37"/>
      <c r="B405" s="38"/>
      <c r="C405" s="39"/>
      <c r="D405" s="229" t="s">
        <v>181</v>
      </c>
      <c r="E405" s="39"/>
      <c r="F405" s="230" t="s">
        <v>1156</v>
      </c>
      <c r="G405" s="39"/>
      <c r="H405" s="39"/>
      <c r="I405" s="231"/>
      <c r="J405" s="39"/>
      <c r="K405" s="39"/>
      <c r="L405" s="43"/>
      <c r="M405" s="232"/>
      <c r="N405" s="233"/>
      <c r="O405" s="83"/>
      <c r="P405" s="83"/>
      <c r="Q405" s="83"/>
      <c r="R405" s="83"/>
      <c r="S405" s="83"/>
      <c r="T405" s="84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T405" s="16" t="s">
        <v>181</v>
      </c>
      <c r="AU405" s="16" t="s">
        <v>85</v>
      </c>
    </row>
    <row r="406" s="2" customFormat="1" ht="24.15" customHeight="1">
      <c r="A406" s="37"/>
      <c r="B406" s="38"/>
      <c r="C406" s="234" t="s">
        <v>927</v>
      </c>
      <c r="D406" s="234" t="s">
        <v>244</v>
      </c>
      <c r="E406" s="235" t="s">
        <v>1149</v>
      </c>
      <c r="F406" s="236" t="s">
        <v>1150</v>
      </c>
      <c r="G406" s="237" t="s">
        <v>190</v>
      </c>
      <c r="H406" s="238">
        <v>6.3250000000000002</v>
      </c>
      <c r="I406" s="239"/>
      <c r="J406" s="240">
        <f>ROUND(I406*H406,2)</f>
        <v>0</v>
      </c>
      <c r="K406" s="236" t="s">
        <v>178</v>
      </c>
      <c r="L406" s="241"/>
      <c r="M406" s="242" t="s">
        <v>20</v>
      </c>
      <c r="N406" s="243" t="s">
        <v>46</v>
      </c>
      <c r="O406" s="83"/>
      <c r="P406" s="227">
        <f>O406*H406</f>
        <v>0</v>
      </c>
      <c r="Q406" s="227">
        <v>0.00017000000000000001</v>
      </c>
      <c r="R406" s="227">
        <f>Q406*H406</f>
        <v>0.00107525</v>
      </c>
      <c r="S406" s="227">
        <v>0</v>
      </c>
      <c r="T406" s="228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223" t="s">
        <v>335</v>
      </c>
      <c r="AT406" s="223" t="s">
        <v>244</v>
      </c>
      <c r="AU406" s="223" t="s">
        <v>85</v>
      </c>
      <c r="AY406" s="16" t="s">
        <v>126</v>
      </c>
      <c r="BE406" s="224">
        <f>IF(N406="základní",J406,0)</f>
        <v>0</v>
      </c>
      <c r="BF406" s="224">
        <f>IF(N406="snížená",J406,0)</f>
        <v>0</v>
      </c>
      <c r="BG406" s="224">
        <f>IF(N406="zákl. přenesená",J406,0)</f>
        <v>0</v>
      </c>
      <c r="BH406" s="224">
        <f>IF(N406="sníž. přenesená",J406,0)</f>
        <v>0</v>
      </c>
      <c r="BI406" s="224">
        <f>IF(N406="nulová",J406,0)</f>
        <v>0</v>
      </c>
      <c r="BJ406" s="16" t="s">
        <v>83</v>
      </c>
      <c r="BK406" s="224">
        <f>ROUND(I406*H406,2)</f>
        <v>0</v>
      </c>
      <c r="BL406" s="16" t="s">
        <v>133</v>
      </c>
      <c r="BM406" s="223" t="s">
        <v>1764</v>
      </c>
    </row>
    <row r="407" s="2" customFormat="1" ht="44.25" customHeight="1">
      <c r="A407" s="37"/>
      <c r="B407" s="38"/>
      <c r="C407" s="211" t="s">
        <v>931</v>
      </c>
      <c r="D407" s="211" t="s">
        <v>129</v>
      </c>
      <c r="E407" s="212" t="s">
        <v>1160</v>
      </c>
      <c r="F407" s="213" t="s">
        <v>1161</v>
      </c>
      <c r="G407" s="214" t="s">
        <v>190</v>
      </c>
      <c r="H407" s="215">
        <v>21.600000000000001</v>
      </c>
      <c r="I407" s="216"/>
      <c r="J407" s="217">
        <f>ROUND(I407*H407,2)</f>
        <v>0</v>
      </c>
      <c r="K407" s="213" t="s">
        <v>178</v>
      </c>
      <c r="L407" s="43"/>
      <c r="M407" s="225" t="s">
        <v>20</v>
      </c>
      <c r="N407" s="226" t="s">
        <v>46</v>
      </c>
      <c r="O407" s="83"/>
      <c r="P407" s="227">
        <f>O407*H407</f>
        <v>0</v>
      </c>
      <c r="Q407" s="227">
        <v>0</v>
      </c>
      <c r="R407" s="227">
        <f>Q407*H407</f>
        <v>0</v>
      </c>
      <c r="S407" s="227">
        <v>0</v>
      </c>
      <c r="T407" s="228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23" t="s">
        <v>133</v>
      </c>
      <c r="AT407" s="223" t="s">
        <v>129</v>
      </c>
      <c r="AU407" s="223" t="s">
        <v>85</v>
      </c>
      <c r="AY407" s="16" t="s">
        <v>126</v>
      </c>
      <c r="BE407" s="224">
        <f>IF(N407="základní",J407,0)</f>
        <v>0</v>
      </c>
      <c r="BF407" s="224">
        <f>IF(N407="snížená",J407,0)</f>
        <v>0</v>
      </c>
      <c r="BG407" s="224">
        <f>IF(N407="zákl. přenesená",J407,0)</f>
        <v>0</v>
      </c>
      <c r="BH407" s="224">
        <f>IF(N407="sníž. přenesená",J407,0)</f>
        <v>0</v>
      </c>
      <c r="BI407" s="224">
        <f>IF(N407="nulová",J407,0)</f>
        <v>0</v>
      </c>
      <c r="BJ407" s="16" t="s">
        <v>83</v>
      </c>
      <c r="BK407" s="224">
        <f>ROUND(I407*H407,2)</f>
        <v>0</v>
      </c>
      <c r="BL407" s="16" t="s">
        <v>133</v>
      </c>
      <c r="BM407" s="223" t="s">
        <v>1162</v>
      </c>
    </row>
    <row r="408" s="2" customFormat="1">
      <c r="A408" s="37"/>
      <c r="B408" s="38"/>
      <c r="C408" s="39"/>
      <c r="D408" s="229" t="s">
        <v>181</v>
      </c>
      <c r="E408" s="39"/>
      <c r="F408" s="230" t="s">
        <v>1163</v>
      </c>
      <c r="G408" s="39"/>
      <c r="H408" s="39"/>
      <c r="I408" s="231"/>
      <c r="J408" s="39"/>
      <c r="K408" s="39"/>
      <c r="L408" s="43"/>
      <c r="M408" s="232"/>
      <c r="N408" s="233"/>
      <c r="O408" s="83"/>
      <c r="P408" s="83"/>
      <c r="Q408" s="83"/>
      <c r="R408" s="83"/>
      <c r="S408" s="83"/>
      <c r="T408" s="84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T408" s="16" t="s">
        <v>181</v>
      </c>
      <c r="AU408" s="16" t="s">
        <v>85</v>
      </c>
    </row>
    <row r="409" s="2" customFormat="1" ht="24.15" customHeight="1">
      <c r="A409" s="37"/>
      <c r="B409" s="38"/>
      <c r="C409" s="234" t="s">
        <v>936</v>
      </c>
      <c r="D409" s="234" t="s">
        <v>244</v>
      </c>
      <c r="E409" s="235" t="s">
        <v>1140</v>
      </c>
      <c r="F409" s="236" t="s">
        <v>1141</v>
      </c>
      <c r="G409" s="237" t="s">
        <v>190</v>
      </c>
      <c r="H409" s="238">
        <v>24.84</v>
      </c>
      <c r="I409" s="239"/>
      <c r="J409" s="240">
        <f>ROUND(I409*H409,2)</f>
        <v>0</v>
      </c>
      <c r="K409" s="236" t="s">
        <v>178</v>
      </c>
      <c r="L409" s="241"/>
      <c r="M409" s="242" t="s">
        <v>20</v>
      </c>
      <c r="N409" s="243" t="s">
        <v>46</v>
      </c>
      <c r="O409" s="83"/>
      <c r="P409" s="227">
        <f>O409*H409</f>
        <v>0</v>
      </c>
      <c r="Q409" s="227">
        <v>0.00012</v>
      </c>
      <c r="R409" s="227">
        <f>Q409*H409</f>
        <v>0.0029808</v>
      </c>
      <c r="S409" s="227">
        <v>0</v>
      </c>
      <c r="T409" s="228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23" t="s">
        <v>335</v>
      </c>
      <c r="AT409" s="223" t="s">
        <v>244</v>
      </c>
      <c r="AU409" s="223" t="s">
        <v>85</v>
      </c>
      <c r="AY409" s="16" t="s">
        <v>126</v>
      </c>
      <c r="BE409" s="224">
        <f>IF(N409="základní",J409,0)</f>
        <v>0</v>
      </c>
      <c r="BF409" s="224">
        <f>IF(N409="snížená",J409,0)</f>
        <v>0</v>
      </c>
      <c r="BG409" s="224">
        <f>IF(N409="zákl. přenesená",J409,0)</f>
        <v>0</v>
      </c>
      <c r="BH409" s="224">
        <f>IF(N409="sníž. přenesená",J409,0)</f>
        <v>0</v>
      </c>
      <c r="BI409" s="224">
        <f>IF(N409="nulová",J409,0)</f>
        <v>0</v>
      </c>
      <c r="BJ409" s="16" t="s">
        <v>83</v>
      </c>
      <c r="BK409" s="224">
        <f>ROUND(I409*H409,2)</f>
        <v>0</v>
      </c>
      <c r="BL409" s="16" t="s">
        <v>133</v>
      </c>
      <c r="BM409" s="223" t="s">
        <v>1165</v>
      </c>
    </row>
    <row r="410" s="2" customFormat="1" ht="55.5" customHeight="1">
      <c r="A410" s="37"/>
      <c r="B410" s="38"/>
      <c r="C410" s="211" t="s">
        <v>940</v>
      </c>
      <c r="D410" s="211" t="s">
        <v>129</v>
      </c>
      <c r="E410" s="212" t="s">
        <v>1167</v>
      </c>
      <c r="F410" s="213" t="s">
        <v>1168</v>
      </c>
      <c r="G410" s="214" t="s">
        <v>190</v>
      </c>
      <c r="H410" s="215">
        <v>33.600000000000001</v>
      </c>
      <c r="I410" s="216"/>
      <c r="J410" s="217">
        <f>ROUND(I410*H410,2)</f>
        <v>0</v>
      </c>
      <c r="K410" s="213" t="s">
        <v>178</v>
      </c>
      <c r="L410" s="43"/>
      <c r="M410" s="225" t="s">
        <v>20</v>
      </c>
      <c r="N410" s="226" t="s">
        <v>46</v>
      </c>
      <c r="O410" s="83"/>
      <c r="P410" s="227">
        <f>O410*H410</f>
        <v>0</v>
      </c>
      <c r="Q410" s="227">
        <v>0</v>
      </c>
      <c r="R410" s="227">
        <f>Q410*H410</f>
        <v>0</v>
      </c>
      <c r="S410" s="227">
        <v>0.00048000000000000001</v>
      </c>
      <c r="T410" s="228">
        <f>S410*H410</f>
        <v>0.016128</v>
      </c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R410" s="223" t="s">
        <v>133</v>
      </c>
      <c r="AT410" s="223" t="s">
        <v>129</v>
      </c>
      <c r="AU410" s="223" t="s">
        <v>85</v>
      </c>
      <c r="AY410" s="16" t="s">
        <v>126</v>
      </c>
      <c r="BE410" s="224">
        <f>IF(N410="základní",J410,0)</f>
        <v>0</v>
      </c>
      <c r="BF410" s="224">
        <f>IF(N410="snížená",J410,0)</f>
        <v>0</v>
      </c>
      <c r="BG410" s="224">
        <f>IF(N410="zákl. přenesená",J410,0)</f>
        <v>0</v>
      </c>
      <c r="BH410" s="224">
        <f>IF(N410="sníž. přenesená",J410,0)</f>
        <v>0</v>
      </c>
      <c r="BI410" s="224">
        <f>IF(N410="nulová",J410,0)</f>
        <v>0</v>
      </c>
      <c r="BJ410" s="16" t="s">
        <v>83</v>
      </c>
      <c r="BK410" s="224">
        <f>ROUND(I410*H410,2)</f>
        <v>0</v>
      </c>
      <c r="BL410" s="16" t="s">
        <v>133</v>
      </c>
      <c r="BM410" s="223" t="s">
        <v>1169</v>
      </c>
    </row>
    <row r="411" s="2" customFormat="1">
      <c r="A411" s="37"/>
      <c r="B411" s="38"/>
      <c r="C411" s="39"/>
      <c r="D411" s="229" t="s">
        <v>181</v>
      </c>
      <c r="E411" s="39"/>
      <c r="F411" s="230" t="s">
        <v>1170</v>
      </c>
      <c r="G411" s="39"/>
      <c r="H411" s="39"/>
      <c r="I411" s="231"/>
      <c r="J411" s="39"/>
      <c r="K411" s="39"/>
      <c r="L411" s="43"/>
      <c r="M411" s="232"/>
      <c r="N411" s="233"/>
      <c r="O411" s="83"/>
      <c r="P411" s="83"/>
      <c r="Q411" s="83"/>
      <c r="R411" s="83"/>
      <c r="S411" s="83"/>
      <c r="T411" s="84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T411" s="16" t="s">
        <v>181</v>
      </c>
      <c r="AU411" s="16" t="s">
        <v>85</v>
      </c>
    </row>
    <row r="412" s="2" customFormat="1" ht="24.15" customHeight="1">
      <c r="A412" s="37"/>
      <c r="B412" s="38"/>
      <c r="C412" s="211" t="s">
        <v>944</v>
      </c>
      <c r="D412" s="211" t="s">
        <v>129</v>
      </c>
      <c r="E412" s="212" t="s">
        <v>1172</v>
      </c>
      <c r="F412" s="213" t="s">
        <v>1173</v>
      </c>
      <c r="G412" s="214" t="s">
        <v>190</v>
      </c>
      <c r="H412" s="215">
        <v>1.1499999999999999</v>
      </c>
      <c r="I412" s="216"/>
      <c r="J412" s="217">
        <f>ROUND(I412*H412,2)</f>
        <v>0</v>
      </c>
      <c r="K412" s="213" t="s">
        <v>178</v>
      </c>
      <c r="L412" s="43"/>
      <c r="M412" s="225" t="s">
        <v>20</v>
      </c>
      <c r="N412" s="226" t="s">
        <v>46</v>
      </c>
      <c r="O412" s="83"/>
      <c r="P412" s="227">
        <f>O412*H412</f>
        <v>0</v>
      </c>
      <c r="Q412" s="227">
        <v>0</v>
      </c>
      <c r="R412" s="227">
        <f>Q412*H412</f>
        <v>0</v>
      </c>
      <c r="S412" s="227">
        <v>0</v>
      </c>
      <c r="T412" s="228">
        <f>S412*H412</f>
        <v>0</v>
      </c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R412" s="223" t="s">
        <v>133</v>
      </c>
      <c r="AT412" s="223" t="s">
        <v>129</v>
      </c>
      <c r="AU412" s="223" t="s">
        <v>85</v>
      </c>
      <c r="AY412" s="16" t="s">
        <v>126</v>
      </c>
      <c r="BE412" s="224">
        <f>IF(N412="základní",J412,0)</f>
        <v>0</v>
      </c>
      <c r="BF412" s="224">
        <f>IF(N412="snížená",J412,0)</f>
        <v>0</v>
      </c>
      <c r="BG412" s="224">
        <f>IF(N412="zákl. přenesená",J412,0)</f>
        <v>0</v>
      </c>
      <c r="BH412" s="224">
        <f>IF(N412="sníž. přenesená",J412,0)</f>
        <v>0</v>
      </c>
      <c r="BI412" s="224">
        <f>IF(N412="nulová",J412,0)</f>
        <v>0</v>
      </c>
      <c r="BJ412" s="16" t="s">
        <v>83</v>
      </c>
      <c r="BK412" s="224">
        <f>ROUND(I412*H412,2)</f>
        <v>0</v>
      </c>
      <c r="BL412" s="16" t="s">
        <v>133</v>
      </c>
      <c r="BM412" s="223" t="s">
        <v>1174</v>
      </c>
    </row>
    <row r="413" s="2" customFormat="1">
      <c r="A413" s="37"/>
      <c r="B413" s="38"/>
      <c r="C413" s="39"/>
      <c r="D413" s="229" t="s">
        <v>181</v>
      </c>
      <c r="E413" s="39"/>
      <c r="F413" s="230" t="s">
        <v>1175</v>
      </c>
      <c r="G413" s="39"/>
      <c r="H413" s="39"/>
      <c r="I413" s="231"/>
      <c r="J413" s="39"/>
      <c r="K413" s="39"/>
      <c r="L413" s="43"/>
      <c r="M413" s="232"/>
      <c r="N413" s="233"/>
      <c r="O413" s="83"/>
      <c r="P413" s="83"/>
      <c r="Q413" s="83"/>
      <c r="R413" s="83"/>
      <c r="S413" s="83"/>
      <c r="T413" s="84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T413" s="16" t="s">
        <v>181</v>
      </c>
      <c r="AU413" s="16" t="s">
        <v>85</v>
      </c>
    </row>
    <row r="414" s="2" customFormat="1" ht="33" customHeight="1">
      <c r="A414" s="37"/>
      <c r="B414" s="38"/>
      <c r="C414" s="211" t="s">
        <v>949</v>
      </c>
      <c r="D414" s="211" t="s">
        <v>129</v>
      </c>
      <c r="E414" s="212" t="s">
        <v>1177</v>
      </c>
      <c r="F414" s="213" t="s">
        <v>1178</v>
      </c>
      <c r="G414" s="214" t="s">
        <v>327</v>
      </c>
      <c r="H414" s="215">
        <v>5</v>
      </c>
      <c r="I414" s="216"/>
      <c r="J414" s="217">
        <f>ROUND(I414*H414,2)</f>
        <v>0</v>
      </c>
      <c r="K414" s="213" t="s">
        <v>178</v>
      </c>
      <c r="L414" s="43"/>
      <c r="M414" s="225" t="s">
        <v>20</v>
      </c>
      <c r="N414" s="226" t="s">
        <v>46</v>
      </c>
      <c r="O414" s="83"/>
      <c r="P414" s="227">
        <f>O414*H414</f>
        <v>0</v>
      </c>
      <c r="Q414" s="227">
        <v>0</v>
      </c>
      <c r="R414" s="227">
        <f>Q414*H414</f>
        <v>0</v>
      </c>
      <c r="S414" s="227">
        <v>0</v>
      </c>
      <c r="T414" s="228">
        <f>S414*H414</f>
        <v>0</v>
      </c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R414" s="223" t="s">
        <v>133</v>
      </c>
      <c r="AT414" s="223" t="s">
        <v>129</v>
      </c>
      <c r="AU414" s="223" t="s">
        <v>85</v>
      </c>
      <c r="AY414" s="16" t="s">
        <v>126</v>
      </c>
      <c r="BE414" s="224">
        <f>IF(N414="základní",J414,0)</f>
        <v>0</v>
      </c>
      <c r="BF414" s="224">
        <f>IF(N414="snížená",J414,0)</f>
        <v>0</v>
      </c>
      <c r="BG414" s="224">
        <f>IF(N414="zákl. přenesená",J414,0)</f>
        <v>0</v>
      </c>
      <c r="BH414" s="224">
        <f>IF(N414="sníž. přenesená",J414,0)</f>
        <v>0</v>
      </c>
      <c r="BI414" s="224">
        <f>IF(N414="nulová",J414,0)</f>
        <v>0</v>
      </c>
      <c r="BJ414" s="16" t="s">
        <v>83</v>
      </c>
      <c r="BK414" s="224">
        <f>ROUND(I414*H414,2)</f>
        <v>0</v>
      </c>
      <c r="BL414" s="16" t="s">
        <v>133</v>
      </c>
      <c r="BM414" s="223" t="s">
        <v>1179</v>
      </c>
    </row>
    <row r="415" s="2" customFormat="1">
      <c r="A415" s="37"/>
      <c r="B415" s="38"/>
      <c r="C415" s="39"/>
      <c r="D415" s="229" t="s">
        <v>181</v>
      </c>
      <c r="E415" s="39"/>
      <c r="F415" s="230" t="s">
        <v>1180</v>
      </c>
      <c r="G415" s="39"/>
      <c r="H415" s="39"/>
      <c r="I415" s="231"/>
      <c r="J415" s="39"/>
      <c r="K415" s="39"/>
      <c r="L415" s="43"/>
      <c r="M415" s="232"/>
      <c r="N415" s="233"/>
      <c r="O415" s="83"/>
      <c r="P415" s="83"/>
      <c r="Q415" s="83"/>
      <c r="R415" s="83"/>
      <c r="S415" s="83"/>
      <c r="T415" s="84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16" t="s">
        <v>181</v>
      </c>
      <c r="AU415" s="16" t="s">
        <v>85</v>
      </c>
    </row>
    <row r="416" s="2" customFormat="1" ht="33" customHeight="1">
      <c r="A416" s="37"/>
      <c r="B416" s="38"/>
      <c r="C416" s="211" t="s">
        <v>954</v>
      </c>
      <c r="D416" s="211" t="s">
        <v>129</v>
      </c>
      <c r="E416" s="212" t="s">
        <v>1182</v>
      </c>
      <c r="F416" s="213" t="s">
        <v>1183</v>
      </c>
      <c r="G416" s="214" t="s">
        <v>190</v>
      </c>
      <c r="H416" s="215">
        <v>21.600000000000001</v>
      </c>
      <c r="I416" s="216"/>
      <c r="J416" s="217">
        <f>ROUND(I416*H416,2)</f>
        <v>0</v>
      </c>
      <c r="K416" s="213" t="s">
        <v>178</v>
      </c>
      <c r="L416" s="43"/>
      <c r="M416" s="225" t="s">
        <v>20</v>
      </c>
      <c r="N416" s="226" t="s">
        <v>46</v>
      </c>
      <c r="O416" s="83"/>
      <c r="P416" s="227">
        <f>O416*H416</f>
        <v>0</v>
      </c>
      <c r="Q416" s="227">
        <v>0</v>
      </c>
      <c r="R416" s="227">
        <f>Q416*H416</f>
        <v>0</v>
      </c>
      <c r="S416" s="227">
        <v>0</v>
      </c>
      <c r="T416" s="228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223" t="s">
        <v>133</v>
      </c>
      <c r="AT416" s="223" t="s">
        <v>129</v>
      </c>
      <c r="AU416" s="223" t="s">
        <v>85</v>
      </c>
      <c r="AY416" s="16" t="s">
        <v>126</v>
      </c>
      <c r="BE416" s="224">
        <f>IF(N416="základní",J416,0)</f>
        <v>0</v>
      </c>
      <c r="BF416" s="224">
        <f>IF(N416="snížená",J416,0)</f>
        <v>0</v>
      </c>
      <c r="BG416" s="224">
        <f>IF(N416="zákl. přenesená",J416,0)</f>
        <v>0</v>
      </c>
      <c r="BH416" s="224">
        <f>IF(N416="sníž. přenesená",J416,0)</f>
        <v>0</v>
      </c>
      <c r="BI416" s="224">
        <f>IF(N416="nulová",J416,0)</f>
        <v>0</v>
      </c>
      <c r="BJ416" s="16" t="s">
        <v>83</v>
      </c>
      <c r="BK416" s="224">
        <f>ROUND(I416*H416,2)</f>
        <v>0</v>
      </c>
      <c r="BL416" s="16" t="s">
        <v>133</v>
      </c>
      <c r="BM416" s="223" t="s">
        <v>1184</v>
      </c>
    </row>
    <row r="417" s="2" customFormat="1">
      <c r="A417" s="37"/>
      <c r="B417" s="38"/>
      <c r="C417" s="39"/>
      <c r="D417" s="229" t="s">
        <v>181</v>
      </c>
      <c r="E417" s="39"/>
      <c r="F417" s="230" t="s">
        <v>1185</v>
      </c>
      <c r="G417" s="39"/>
      <c r="H417" s="39"/>
      <c r="I417" s="231"/>
      <c r="J417" s="39"/>
      <c r="K417" s="39"/>
      <c r="L417" s="43"/>
      <c r="M417" s="232"/>
      <c r="N417" s="233"/>
      <c r="O417" s="83"/>
      <c r="P417" s="83"/>
      <c r="Q417" s="83"/>
      <c r="R417" s="83"/>
      <c r="S417" s="83"/>
      <c r="T417" s="84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16" t="s">
        <v>181</v>
      </c>
      <c r="AU417" s="16" t="s">
        <v>85</v>
      </c>
    </row>
    <row r="418" s="2" customFormat="1" ht="49.05" customHeight="1">
      <c r="A418" s="37"/>
      <c r="B418" s="38"/>
      <c r="C418" s="211" t="s">
        <v>959</v>
      </c>
      <c r="D418" s="211" t="s">
        <v>129</v>
      </c>
      <c r="E418" s="212" t="s">
        <v>1187</v>
      </c>
      <c r="F418" s="213" t="s">
        <v>1188</v>
      </c>
      <c r="G418" s="214" t="s">
        <v>327</v>
      </c>
      <c r="H418" s="215">
        <v>1</v>
      </c>
      <c r="I418" s="216"/>
      <c r="J418" s="217">
        <f>ROUND(I418*H418,2)</f>
        <v>0</v>
      </c>
      <c r="K418" s="213" t="s">
        <v>178</v>
      </c>
      <c r="L418" s="43"/>
      <c r="M418" s="225" t="s">
        <v>20</v>
      </c>
      <c r="N418" s="226" t="s">
        <v>46</v>
      </c>
      <c r="O418" s="83"/>
      <c r="P418" s="227">
        <f>O418*H418</f>
        <v>0</v>
      </c>
      <c r="Q418" s="227">
        <v>0</v>
      </c>
      <c r="R418" s="227">
        <f>Q418*H418</f>
        <v>0</v>
      </c>
      <c r="S418" s="227">
        <v>0</v>
      </c>
      <c r="T418" s="228">
        <f>S418*H418</f>
        <v>0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223" t="s">
        <v>133</v>
      </c>
      <c r="AT418" s="223" t="s">
        <v>129</v>
      </c>
      <c r="AU418" s="223" t="s">
        <v>85</v>
      </c>
      <c r="AY418" s="16" t="s">
        <v>126</v>
      </c>
      <c r="BE418" s="224">
        <f>IF(N418="základní",J418,0)</f>
        <v>0</v>
      </c>
      <c r="BF418" s="224">
        <f>IF(N418="snížená",J418,0)</f>
        <v>0</v>
      </c>
      <c r="BG418" s="224">
        <f>IF(N418="zákl. přenesená",J418,0)</f>
        <v>0</v>
      </c>
      <c r="BH418" s="224">
        <f>IF(N418="sníž. přenesená",J418,0)</f>
        <v>0</v>
      </c>
      <c r="BI418" s="224">
        <f>IF(N418="nulová",J418,0)</f>
        <v>0</v>
      </c>
      <c r="BJ418" s="16" t="s">
        <v>83</v>
      </c>
      <c r="BK418" s="224">
        <f>ROUND(I418*H418,2)</f>
        <v>0</v>
      </c>
      <c r="BL418" s="16" t="s">
        <v>133</v>
      </c>
      <c r="BM418" s="223" t="s">
        <v>1189</v>
      </c>
    </row>
    <row r="419" s="2" customFormat="1">
      <c r="A419" s="37"/>
      <c r="B419" s="38"/>
      <c r="C419" s="39"/>
      <c r="D419" s="229" t="s">
        <v>181</v>
      </c>
      <c r="E419" s="39"/>
      <c r="F419" s="230" t="s">
        <v>1190</v>
      </c>
      <c r="G419" s="39"/>
      <c r="H419" s="39"/>
      <c r="I419" s="231"/>
      <c r="J419" s="39"/>
      <c r="K419" s="39"/>
      <c r="L419" s="43"/>
      <c r="M419" s="232"/>
      <c r="N419" s="233"/>
      <c r="O419" s="83"/>
      <c r="P419" s="83"/>
      <c r="Q419" s="83"/>
      <c r="R419" s="83"/>
      <c r="S419" s="83"/>
      <c r="T419" s="84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T419" s="16" t="s">
        <v>181</v>
      </c>
      <c r="AU419" s="16" t="s">
        <v>85</v>
      </c>
    </row>
    <row r="420" s="2" customFormat="1" ht="24.15" customHeight="1">
      <c r="A420" s="37"/>
      <c r="B420" s="38"/>
      <c r="C420" s="234" t="s">
        <v>963</v>
      </c>
      <c r="D420" s="234" t="s">
        <v>244</v>
      </c>
      <c r="E420" s="235" t="s">
        <v>1192</v>
      </c>
      <c r="F420" s="236" t="s">
        <v>1193</v>
      </c>
      <c r="G420" s="237" t="s">
        <v>327</v>
      </c>
      <c r="H420" s="238">
        <v>1</v>
      </c>
      <c r="I420" s="239"/>
      <c r="J420" s="240">
        <f>ROUND(I420*H420,2)</f>
        <v>0</v>
      </c>
      <c r="K420" s="236" t="s">
        <v>20</v>
      </c>
      <c r="L420" s="241"/>
      <c r="M420" s="242" t="s">
        <v>20</v>
      </c>
      <c r="N420" s="243" t="s">
        <v>46</v>
      </c>
      <c r="O420" s="83"/>
      <c r="P420" s="227">
        <f>O420*H420</f>
        <v>0</v>
      </c>
      <c r="Q420" s="227">
        <v>4.0000000000000003E-05</v>
      </c>
      <c r="R420" s="227">
        <f>Q420*H420</f>
        <v>4.0000000000000003E-05</v>
      </c>
      <c r="S420" s="227">
        <v>0</v>
      </c>
      <c r="T420" s="228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223" t="s">
        <v>335</v>
      </c>
      <c r="AT420" s="223" t="s">
        <v>244</v>
      </c>
      <c r="AU420" s="223" t="s">
        <v>85</v>
      </c>
      <c r="AY420" s="16" t="s">
        <v>126</v>
      </c>
      <c r="BE420" s="224">
        <f>IF(N420="základní",J420,0)</f>
        <v>0</v>
      </c>
      <c r="BF420" s="224">
        <f>IF(N420="snížená",J420,0)</f>
        <v>0</v>
      </c>
      <c r="BG420" s="224">
        <f>IF(N420="zákl. přenesená",J420,0)</f>
        <v>0</v>
      </c>
      <c r="BH420" s="224">
        <f>IF(N420="sníž. přenesená",J420,0)</f>
        <v>0</v>
      </c>
      <c r="BI420" s="224">
        <f>IF(N420="nulová",J420,0)</f>
        <v>0</v>
      </c>
      <c r="BJ420" s="16" t="s">
        <v>83</v>
      </c>
      <c r="BK420" s="224">
        <f>ROUND(I420*H420,2)</f>
        <v>0</v>
      </c>
      <c r="BL420" s="16" t="s">
        <v>133</v>
      </c>
      <c r="BM420" s="223" t="s">
        <v>1194</v>
      </c>
    </row>
    <row r="421" s="2" customFormat="1" ht="16.5" customHeight="1">
      <c r="A421" s="37"/>
      <c r="B421" s="38"/>
      <c r="C421" s="234" t="s">
        <v>968</v>
      </c>
      <c r="D421" s="234" t="s">
        <v>244</v>
      </c>
      <c r="E421" s="235" t="s">
        <v>1196</v>
      </c>
      <c r="F421" s="236" t="s">
        <v>1197</v>
      </c>
      <c r="G421" s="237" t="s">
        <v>327</v>
      </c>
      <c r="H421" s="238">
        <v>1</v>
      </c>
      <c r="I421" s="239"/>
      <c r="J421" s="240">
        <f>ROUND(I421*H421,2)</f>
        <v>0</v>
      </c>
      <c r="K421" s="236" t="s">
        <v>20</v>
      </c>
      <c r="L421" s="241"/>
      <c r="M421" s="242" t="s">
        <v>20</v>
      </c>
      <c r="N421" s="243" t="s">
        <v>46</v>
      </c>
      <c r="O421" s="83"/>
      <c r="P421" s="227">
        <f>O421*H421</f>
        <v>0</v>
      </c>
      <c r="Q421" s="227">
        <v>1.0000000000000001E-05</v>
      </c>
      <c r="R421" s="227">
        <f>Q421*H421</f>
        <v>1.0000000000000001E-05</v>
      </c>
      <c r="S421" s="227">
        <v>0</v>
      </c>
      <c r="T421" s="228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223" t="s">
        <v>335</v>
      </c>
      <c r="AT421" s="223" t="s">
        <v>244</v>
      </c>
      <c r="AU421" s="223" t="s">
        <v>85</v>
      </c>
      <c r="AY421" s="16" t="s">
        <v>126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6" t="s">
        <v>83</v>
      </c>
      <c r="BK421" s="224">
        <f>ROUND(I421*H421,2)</f>
        <v>0</v>
      </c>
      <c r="BL421" s="16" t="s">
        <v>133</v>
      </c>
      <c r="BM421" s="223" t="s">
        <v>1198</v>
      </c>
    </row>
    <row r="422" s="2" customFormat="1" ht="44.25" customHeight="1">
      <c r="A422" s="37"/>
      <c r="B422" s="38"/>
      <c r="C422" s="211" t="s">
        <v>973</v>
      </c>
      <c r="D422" s="211" t="s">
        <v>129</v>
      </c>
      <c r="E422" s="212" t="s">
        <v>1200</v>
      </c>
      <c r="F422" s="213" t="s">
        <v>1201</v>
      </c>
      <c r="G422" s="214" t="s">
        <v>327</v>
      </c>
      <c r="H422" s="215">
        <v>3</v>
      </c>
      <c r="I422" s="216"/>
      <c r="J422" s="217">
        <f>ROUND(I422*H422,2)</f>
        <v>0</v>
      </c>
      <c r="K422" s="213" t="s">
        <v>178</v>
      </c>
      <c r="L422" s="43"/>
      <c r="M422" s="225" t="s">
        <v>20</v>
      </c>
      <c r="N422" s="226" t="s">
        <v>46</v>
      </c>
      <c r="O422" s="83"/>
      <c r="P422" s="227">
        <f>O422*H422</f>
        <v>0</v>
      </c>
      <c r="Q422" s="227">
        <v>0</v>
      </c>
      <c r="R422" s="227">
        <f>Q422*H422</f>
        <v>0</v>
      </c>
      <c r="S422" s="227">
        <v>4.8000000000000001E-05</v>
      </c>
      <c r="T422" s="228">
        <f>S422*H422</f>
        <v>0.000144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223" t="s">
        <v>133</v>
      </c>
      <c r="AT422" s="223" t="s">
        <v>129</v>
      </c>
      <c r="AU422" s="223" t="s">
        <v>85</v>
      </c>
      <c r="AY422" s="16" t="s">
        <v>126</v>
      </c>
      <c r="BE422" s="224">
        <f>IF(N422="základní",J422,0)</f>
        <v>0</v>
      </c>
      <c r="BF422" s="224">
        <f>IF(N422="snížená",J422,0)</f>
        <v>0</v>
      </c>
      <c r="BG422" s="224">
        <f>IF(N422="zákl. přenesená",J422,0)</f>
        <v>0</v>
      </c>
      <c r="BH422" s="224">
        <f>IF(N422="sníž. přenesená",J422,0)</f>
        <v>0</v>
      </c>
      <c r="BI422" s="224">
        <f>IF(N422="nulová",J422,0)</f>
        <v>0</v>
      </c>
      <c r="BJ422" s="16" t="s">
        <v>83</v>
      </c>
      <c r="BK422" s="224">
        <f>ROUND(I422*H422,2)</f>
        <v>0</v>
      </c>
      <c r="BL422" s="16" t="s">
        <v>133</v>
      </c>
      <c r="BM422" s="223" t="s">
        <v>1202</v>
      </c>
    </row>
    <row r="423" s="2" customFormat="1">
      <c r="A423" s="37"/>
      <c r="B423" s="38"/>
      <c r="C423" s="39"/>
      <c r="D423" s="229" t="s">
        <v>181</v>
      </c>
      <c r="E423" s="39"/>
      <c r="F423" s="230" t="s">
        <v>1203</v>
      </c>
      <c r="G423" s="39"/>
      <c r="H423" s="39"/>
      <c r="I423" s="231"/>
      <c r="J423" s="39"/>
      <c r="K423" s="39"/>
      <c r="L423" s="43"/>
      <c r="M423" s="232"/>
      <c r="N423" s="233"/>
      <c r="O423" s="83"/>
      <c r="P423" s="83"/>
      <c r="Q423" s="83"/>
      <c r="R423" s="83"/>
      <c r="S423" s="83"/>
      <c r="T423" s="84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16" t="s">
        <v>181</v>
      </c>
      <c r="AU423" s="16" t="s">
        <v>85</v>
      </c>
    </row>
    <row r="424" s="2" customFormat="1" ht="37.8" customHeight="1">
      <c r="A424" s="37"/>
      <c r="B424" s="38"/>
      <c r="C424" s="211" t="s">
        <v>978</v>
      </c>
      <c r="D424" s="211" t="s">
        <v>129</v>
      </c>
      <c r="E424" s="212" t="s">
        <v>1205</v>
      </c>
      <c r="F424" s="213" t="s">
        <v>1206</v>
      </c>
      <c r="G424" s="214" t="s">
        <v>327</v>
      </c>
      <c r="H424" s="215">
        <v>1</v>
      </c>
      <c r="I424" s="216"/>
      <c r="J424" s="217">
        <f>ROUND(I424*H424,2)</f>
        <v>0</v>
      </c>
      <c r="K424" s="213" t="s">
        <v>178</v>
      </c>
      <c r="L424" s="43"/>
      <c r="M424" s="225" t="s">
        <v>20</v>
      </c>
      <c r="N424" s="226" t="s">
        <v>46</v>
      </c>
      <c r="O424" s="83"/>
      <c r="P424" s="227">
        <f>O424*H424</f>
        <v>0</v>
      </c>
      <c r="Q424" s="227">
        <v>0</v>
      </c>
      <c r="R424" s="227">
        <f>Q424*H424</f>
        <v>0</v>
      </c>
      <c r="S424" s="227">
        <v>0</v>
      </c>
      <c r="T424" s="228">
        <f>S424*H424</f>
        <v>0</v>
      </c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R424" s="223" t="s">
        <v>133</v>
      </c>
      <c r="AT424" s="223" t="s">
        <v>129</v>
      </c>
      <c r="AU424" s="223" t="s">
        <v>85</v>
      </c>
      <c r="AY424" s="16" t="s">
        <v>126</v>
      </c>
      <c r="BE424" s="224">
        <f>IF(N424="základní",J424,0)</f>
        <v>0</v>
      </c>
      <c r="BF424" s="224">
        <f>IF(N424="snížená",J424,0)</f>
        <v>0</v>
      </c>
      <c r="BG424" s="224">
        <f>IF(N424="zákl. přenesená",J424,0)</f>
        <v>0</v>
      </c>
      <c r="BH424" s="224">
        <f>IF(N424="sníž. přenesená",J424,0)</f>
        <v>0</v>
      </c>
      <c r="BI424" s="224">
        <f>IF(N424="nulová",J424,0)</f>
        <v>0</v>
      </c>
      <c r="BJ424" s="16" t="s">
        <v>83</v>
      </c>
      <c r="BK424" s="224">
        <f>ROUND(I424*H424,2)</f>
        <v>0</v>
      </c>
      <c r="BL424" s="16" t="s">
        <v>133</v>
      </c>
      <c r="BM424" s="223" t="s">
        <v>1765</v>
      </c>
    </row>
    <row r="425" s="2" customFormat="1">
      <c r="A425" s="37"/>
      <c r="B425" s="38"/>
      <c r="C425" s="39"/>
      <c r="D425" s="229" t="s">
        <v>181</v>
      </c>
      <c r="E425" s="39"/>
      <c r="F425" s="230" t="s">
        <v>1208</v>
      </c>
      <c r="G425" s="39"/>
      <c r="H425" s="39"/>
      <c r="I425" s="231"/>
      <c r="J425" s="39"/>
      <c r="K425" s="39"/>
      <c r="L425" s="43"/>
      <c r="M425" s="232"/>
      <c r="N425" s="233"/>
      <c r="O425" s="83"/>
      <c r="P425" s="83"/>
      <c r="Q425" s="83"/>
      <c r="R425" s="83"/>
      <c r="S425" s="83"/>
      <c r="T425" s="84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T425" s="16" t="s">
        <v>181</v>
      </c>
      <c r="AU425" s="16" t="s">
        <v>85</v>
      </c>
    </row>
    <row r="426" s="2" customFormat="1" ht="16.5" customHeight="1">
      <c r="A426" s="37"/>
      <c r="B426" s="38"/>
      <c r="C426" s="234" t="s">
        <v>985</v>
      </c>
      <c r="D426" s="234" t="s">
        <v>244</v>
      </c>
      <c r="E426" s="235" t="s">
        <v>1210</v>
      </c>
      <c r="F426" s="236" t="s">
        <v>1211</v>
      </c>
      <c r="G426" s="237" t="s">
        <v>327</v>
      </c>
      <c r="H426" s="238">
        <v>1</v>
      </c>
      <c r="I426" s="239"/>
      <c r="J426" s="240">
        <f>ROUND(I426*H426,2)</f>
        <v>0</v>
      </c>
      <c r="K426" s="236" t="s">
        <v>178</v>
      </c>
      <c r="L426" s="241"/>
      <c r="M426" s="242" t="s">
        <v>20</v>
      </c>
      <c r="N426" s="243" t="s">
        <v>46</v>
      </c>
      <c r="O426" s="83"/>
      <c r="P426" s="227">
        <f>O426*H426</f>
        <v>0</v>
      </c>
      <c r="Q426" s="227">
        <v>0.00027</v>
      </c>
      <c r="R426" s="227">
        <f>Q426*H426</f>
        <v>0.00027</v>
      </c>
      <c r="S426" s="227">
        <v>0</v>
      </c>
      <c r="T426" s="228">
        <f>S426*H426</f>
        <v>0</v>
      </c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R426" s="223" t="s">
        <v>335</v>
      </c>
      <c r="AT426" s="223" t="s">
        <v>244</v>
      </c>
      <c r="AU426" s="223" t="s">
        <v>85</v>
      </c>
      <c r="AY426" s="16" t="s">
        <v>126</v>
      </c>
      <c r="BE426" s="224">
        <f>IF(N426="základní",J426,0)</f>
        <v>0</v>
      </c>
      <c r="BF426" s="224">
        <f>IF(N426="snížená",J426,0)</f>
        <v>0</v>
      </c>
      <c r="BG426" s="224">
        <f>IF(N426="zákl. přenesená",J426,0)</f>
        <v>0</v>
      </c>
      <c r="BH426" s="224">
        <f>IF(N426="sníž. přenesená",J426,0)</f>
        <v>0</v>
      </c>
      <c r="BI426" s="224">
        <f>IF(N426="nulová",J426,0)</f>
        <v>0</v>
      </c>
      <c r="BJ426" s="16" t="s">
        <v>83</v>
      </c>
      <c r="BK426" s="224">
        <f>ROUND(I426*H426,2)</f>
        <v>0</v>
      </c>
      <c r="BL426" s="16" t="s">
        <v>133</v>
      </c>
      <c r="BM426" s="223" t="s">
        <v>1766</v>
      </c>
    </row>
    <row r="427" s="2" customFormat="1" ht="37.8" customHeight="1">
      <c r="A427" s="37"/>
      <c r="B427" s="38"/>
      <c r="C427" s="211" t="s">
        <v>990</v>
      </c>
      <c r="D427" s="211" t="s">
        <v>129</v>
      </c>
      <c r="E427" s="212" t="s">
        <v>1214</v>
      </c>
      <c r="F427" s="213" t="s">
        <v>1215</v>
      </c>
      <c r="G427" s="214" t="s">
        <v>327</v>
      </c>
      <c r="H427" s="215">
        <v>4</v>
      </c>
      <c r="I427" s="216"/>
      <c r="J427" s="217">
        <f>ROUND(I427*H427,2)</f>
        <v>0</v>
      </c>
      <c r="K427" s="213" t="s">
        <v>178</v>
      </c>
      <c r="L427" s="43"/>
      <c r="M427" s="225" t="s">
        <v>20</v>
      </c>
      <c r="N427" s="226" t="s">
        <v>46</v>
      </c>
      <c r="O427" s="83"/>
      <c r="P427" s="227">
        <f>O427*H427</f>
        <v>0</v>
      </c>
      <c r="Q427" s="227">
        <v>0</v>
      </c>
      <c r="R427" s="227">
        <f>Q427*H427</f>
        <v>0</v>
      </c>
      <c r="S427" s="227">
        <v>0.001</v>
      </c>
      <c r="T427" s="228">
        <f>S427*H427</f>
        <v>0.0040000000000000001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223" t="s">
        <v>133</v>
      </c>
      <c r="AT427" s="223" t="s">
        <v>129</v>
      </c>
      <c r="AU427" s="223" t="s">
        <v>85</v>
      </c>
      <c r="AY427" s="16" t="s">
        <v>126</v>
      </c>
      <c r="BE427" s="224">
        <f>IF(N427="základní",J427,0)</f>
        <v>0</v>
      </c>
      <c r="BF427" s="224">
        <f>IF(N427="snížená",J427,0)</f>
        <v>0</v>
      </c>
      <c r="BG427" s="224">
        <f>IF(N427="zákl. přenesená",J427,0)</f>
        <v>0</v>
      </c>
      <c r="BH427" s="224">
        <f>IF(N427="sníž. přenesená",J427,0)</f>
        <v>0</v>
      </c>
      <c r="BI427" s="224">
        <f>IF(N427="nulová",J427,0)</f>
        <v>0</v>
      </c>
      <c r="BJ427" s="16" t="s">
        <v>83</v>
      </c>
      <c r="BK427" s="224">
        <f>ROUND(I427*H427,2)</f>
        <v>0</v>
      </c>
      <c r="BL427" s="16" t="s">
        <v>133</v>
      </c>
      <c r="BM427" s="223" t="s">
        <v>1216</v>
      </c>
    </row>
    <row r="428" s="2" customFormat="1">
      <c r="A428" s="37"/>
      <c r="B428" s="38"/>
      <c r="C428" s="39"/>
      <c r="D428" s="229" t="s">
        <v>181</v>
      </c>
      <c r="E428" s="39"/>
      <c r="F428" s="230" t="s">
        <v>1217</v>
      </c>
      <c r="G428" s="39"/>
      <c r="H428" s="39"/>
      <c r="I428" s="231"/>
      <c r="J428" s="39"/>
      <c r="K428" s="39"/>
      <c r="L428" s="43"/>
      <c r="M428" s="232"/>
      <c r="N428" s="233"/>
      <c r="O428" s="83"/>
      <c r="P428" s="83"/>
      <c r="Q428" s="83"/>
      <c r="R428" s="83"/>
      <c r="S428" s="83"/>
      <c r="T428" s="84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16" t="s">
        <v>181</v>
      </c>
      <c r="AU428" s="16" t="s">
        <v>85</v>
      </c>
    </row>
    <row r="429" s="2" customFormat="1" ht="49.05" customHeight="1">
      <c r="A429" s="37"/>
      <c r="B429" s="38"/>
      <c r="C429" s="211" t="s">
        <v>994</v>
      </c>
      <c r="D429" s="211" t="s">
        <v>129</v>
      </c>
      <c r="E429" s="212" t="s">
        <v>1219</v>
      </c>
      <c r="F429" s="213" t="s">
        <v>1220</v>
      </c>
      <c r="G429" s="214" t="s">
        <v>327</v>
      </c>
      <c r="H429" s="215">
        <v>3</v>
      </c>
      <c r="I429" s="216"/>
      <c r="J429" s="217">
        <f>ROUND(I429*H429,2)</f>
        <v>0</v>
      </c>
      <c r="K429" s="213" t="s">
        <v>178</v>
      </c>
      <c r="L429" s="43"/>
      <c r="M429" s="225" t="s">
        <v>20</v>
      </c>
      <c r="N429" s="226" t="s">
        <v>46</v>
      </c>
      <c r="O429" s="83"/>
      <c r="P429" s="227">
        <f>O429*H429</f>
        <v>0</v>
      </c>
      <c r="Q429" s="227">
        <v>0</v>
      </c>
      <c r="R429" s="227">
        <f>Q429*H429</f>
        <v>0</v>
      </c>
      <c r="S429" s="227">
        <v>0.00080000000000000004</v>
      </c>
      <c r="T429" s="228">
        <f>S429*H429</f>
        <v>0.0024000000000000002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223" t="s">
        <v>133</v>
      </c>
      <c r="AT429" s="223" t="s">
        <v>129</v>
      </c>
      <c r="AU429" s="223" t="s">
        <v>85</v>
      </c>
      <c r="AY429" s="16" t="s">
        <v>126</v>
      </c>
      <c r="BE429" s="224">
        <f>IF(N429="základní",J429,0)</f>
        <v>0</v>
      </c>
      <c r="BF429" s="224">
        <f>IF(N429="snížená",J429,0)</f>
        <v>0</v>
      </c>
      <c r="BG429" s="224">
        <f>IF(N429="zákl. přenesená",J429,0)</f>
        <v>0</v>
      </c>
      <c r="BH429" s="224">
        <f>IF(N429="sníž. přenesená",J429,0)</f>
        <v>0</v>
      </c>
      <c r="BI429" s="224">
        <f>IF(N429="nulová",J429,0)</f>
        <v>0</v>
      </c>
      <c r="BJ429" s="16" t="s">
        <v>83</v>
      </c>
      <c r="BK429" s="224">
        <f>ROUND(I429*H429,2)</f>
        <v>0</v>
      </c>
      <c r="BL429" s="16" t="s">
        <v>133</v>
      </c>
      <c r="BM429" s="223" t="s">
        <v>1221</v>
      </c>
    </row>
    <row r="430" s="2" customFormat="1">
      <c r="A430" s="37"/>
      <c r="B430" s="38"/>
      <c r="C430" s="39"/>
      <c r="D430" s="229" t="s">
        <v>181</v>
      </c>
      <c r="E430" s="39"/>
      <c r="F430" s="230" t="s">
        <v>1222</v>
      </c>
      <c r="G430" s="39"/>
      <c r="H430" s="39"/>
      <c r="I430" s="231"/>
      <c r="J430" s="39"/>
      <c r="K430" s="39"/>
      <c r="L430" s="43"/>
      <c r="M430" s="232"/>
      <c r="N430" s="233"/>
      <c r="O430" s="83"/>
      <c r="P430" s="83"/>
      <c r="Q430" s="83"/>
      <c r="R430" s="83"/>
      <c r="S430" s="83"/>
      <c r="T430" s="84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16" t="s">
        <v>181</v>
      </c>
      <c r="AU430" s="16" t="s">
        <v>85</v>
      </c>
    </row>
    <row r="431" s="2" customFormat="1" ht="49.05" customHeight="1">
      <c r="A431" s="37"/>
      <c r="B431" s="38"/>
      <c r="C431" s="211" t="s">
        <v>999</v>
      </c>
      <c r="D431" s="211" t="s">
        <v>129</v>
      </c>
      <c r="E431" s="212" t="s">
        <v>1224</v>
      </c>
      <c r="F431" s="213" t="s">
        <v>1225</v>
      </c>
      <c r="G431" s="214" t="s">
        <v>327</v>
      </c>
      <c r="H431" s="215">
        <v>4</v>
      </c>
      <c r="I431" s="216"/>
      <c r="J431" s="217">
        <f>ROUND(I431*H431,2)</f>
        <v>0</v>
      </c>
      <c r="K431" s="213" t="s">
        <v>178</v>
      </c>
      <c r="L431" s="43"/>
      <c r="M431" s="225" t="s">
        <v>20</v>
      </c>
      <c r="N431" s="226" t="s">
        <v>46</v>
      </c>
      <c r="O431" s="83"/>
      <c r="P431" s="227">
        <f>O431*H431</f>
        <v>0</v>
      </c>
      <c r="Q431" s="227">
        <v>0</v>
      </c>
      <c r="R431" s="227">
        <f>Q431*H431</f>
        <v>0</v>
      </c>
      <c r="S431" s="227">
        <v>0</v>
      </c>
      <c r="T431" s="228">
        <f>S431*H431</f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223" t="s">
        <v>133</v>
      </c>
      <c r="AT431" s="223" t="s">
        <v>129</v>
      </c>
      <c r="AU431" s="223" t="s">
        <v>85</v>
      </c>
      <c r="AY431" s="16" t="s">
        <v>126</v>
      </c>
      <c r="BE431" s="224">
        <f>IF(N431="základní",J431,0)</f>
        <v>0</v>
      </c>
      <c r="BF431" s="224">
        <f>IF(N431="snížená",J431,0)</f>
        <v>0</v>
      </c>
      <c r="BG431" s="224">
        <f>IF(N431="zákl. přenesená",J431,0)</f>
        <v>0</v>
      </c>
      <c r="BH431" s="224">
        <f>IF(N431="sníž. přenesená",J431,0)</f>
        <v>0</v>
      </c>
      <c r="BI431" s="224">
        <f>IF(N431="nulová",J431,0)</f>
        <v>0</v>
      </c>
      <c r="BJ431" s="16" t="s">
        <v>83</v>
      </c>
      <c r="BK431" s="224">
        <f>ROUND(I431*H431,2)</f>
        <v>0</v>
      </c>
      <c r="BL431" s="16" t="s">
        <v>133</v>
      </c>
      <c r="BM431" s="223" t="s">
        <v>1226</v>
      </c>
    </row>
    <row r="432" s="2" customFormat="1">
      <c r="A432" s="37"/>
      <c r="B432" s="38"/>
      <c r="C432" s="39"/>
      <c r="D432" s="229" t="s">
        <v>181</v>
      </c>
      <c r="E432" s="39"/>
      <c r="F432" s="230" t="s">
        <v>1227</v>
      </c>
      <c r="G432" s="39"/>
      <c r="H432" s="39"/>
      <c r="I432" s="231"/>
      <c r="J432" s="39"/>
      <c r="K432" s="39"/>
      <c r="L432" s="43"/>
      <c r="M432" s="232"/>
      <c r="N432" s="233"/>
      <c r="O432" s="83"/>
      <c r="P432" s="83"/>
      <c r="Q432" s="83"/>
      <c r="R432" s="83"/>
      <c r="S432" s="83"/>
      <c r="T432" s="84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16" t="s">
        <v>181</v>
      </c>
      <c r="AU432" s="16" t="s">
        <v>85</v>
      </c>
    </row>
    <row r="433" s="2" customFormat="1" ht="24.15" customHeight="1">
      <c r="A433" s="37"/>
      <c r="B433" s="38"/>
      <c r="C433" s="234" t="s">
        <v>1004</v>
      </c>
      <c r="D433" s="234" t="s">
        <v>244</v>
      </c>
      <c r="E433" s="235" t="s">
        <v>1229</v>
      </c>
      <c r="F433" s="236" t="s">
        <v>1230</v>
      </c>
      <c r="G433" s="237" t="s">
        <v>327</v>
      </c>
      <c r="H433" s="238">
        <v>4</v>
      </c>
      <c r="I433" s="239"/>
      <c r="J433" s="240">
        <f>ROUND(I433*H433,2)</f>
        <v>0</v>
      </c>
      <c r="K433" s="236" t="s">
        <v>178</v>
      </c>
      <c r="L433" s="241"/>
      <c r="M433" s="242" t="s">
        <v>20</v>
      </c>
      <c r="N433" s="243" t="s">
        <v>46</v>
      </c>
      <c r="O433" s="83"/>
      <c r="P433" s="227">
        <f>O433*H433</f>
        <v>0</v>
      </c>
      <c r="Q433" s="227">
        <v>0.0025500000000000002</v>
      </c>
      <c r="R433" s="227">
        <f>Q433*H433</f>
        <v>0.010200000000000001</v>
      </c>
      <c r="S433" s="227">
        <v>0</v>
      </c>
      <c r="T433" s="228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223" t="s">
        <v>335</v>
      </c>
      <c r="AT433" s="223" t="s">
        <v>244</v>
      </c>
      <c r="AU433" s="223" t="s">
        <v>85</v>
      </c>
      <c r="AY433" s="16" t="s">
        <v>126</v>
      </c>
      <c r="BE433" s="224">
        <f>IF(N433="základní",J433,0)</f>
        <v>0</v>
      </c>
      <c r="BF433" s="224">
        <f>IF(N433="snížená",J433,0)</f>
        <v>0</v>
      </c>
      <c r="BG433" s="224">
        <f>IF(N433="zákl. přenesená",J433,0)</f>
        <v>0</v>
      </c>
      <c r="BH433" s="224">
        <f>IF(N433="sníž. přenesená",J433,0)</f>
        <v>0</v>
      </c>
      <c r="BI433" s="224">
        <f>IF(N433="nulová",J433,0)</f>
        <v>0</v>
      </c>
      <c r="BJ433" s="16" t="s">
        <v>83</v>
      </c>
      <c r="BK433" s="224">
        <f>ROUND(I433*H433,2)</f>
        <v>0</v>
      </c>
      <c r="BL433" s="16" t="s">
        <v>133</v>
      </c>
      <c r="BM433" s="223" t="s">
        <v>1231</v>
      </c>
    </row>
    <row r="434" s="2" customFormat="1" ht="44.25" customHeight="1">
      <c r="A434" s="37"/>
      <c r="B434" s="38"/>
      <c r="C434" s="211" t="s">
        <v>1009</v>
      </c>
      <c r="D434" s="211" t="s">
        <v>129</v>
      </c>
      <c r="E434" s="212" t="s">
        <v>1233</v>
      </c>
      <c r="F434" s="213" t="s">
        <v>1234</v>
      </c>
      <c r="G434" s="214" t="s">
        <v>327</v>
      </c>
      <c r="H434" s="215">
        <v>1</v>
      </c>
      <c r="I434" s="216"/>
      <c r="J434" s="217">
        <f>ROUND(I434*H434,2)</f>
        <v>0</v>
      </c>
      <c r="K434" s="213" t="s">
        <v>178</v>
      </c>
      <c r="L434" s="43"/>
      <c r="M434" s="225" t="s">
        <v>20</v>
      </c>
      <c r="N434" s="226" t="s">
        <v>46</v>
      </c>
      <c r="O434" s="83"/>
      <c r="P434" s="227">
        <f>O434*H434</f>
        <v>0</v>
      </c>
      <c r="Q434" s="227">
        <v>0</v>
      </c>
      <c r="R434" s="227">
        <f>Q434*H434</f>
        <v>0</v>
      </c>
      <c r="S434" s="227">
        <v>0</v>
      </c>
      <c r="T434" s="228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223" t="s">
        <v>133</v>
      </c>
      <c r="AT434" s="223" t="s">
        <v>129</v>
      </c>
      <c r="AU434" s="223" t="s">
        <v>85</v>
      </c>
      <c r="AY434" s="16" t="s">
        <v>126</v>
      </c>
      <c r="BE434" s="224">
        <f>IF(N434="základní",J434,0)</f>
        <v>0</v>
      </c>
      <c r="BF434" s="224">
        <f>IF(N434="snížená",J434,0)</f>
        <v>0</v>
      </c>
      <c r="BG434" s="224">
        <f>IF(N434="zákl. přenesená",J434,0)</f>
        <v>0</v>
      </c>
      <c r="BH434" s="224">
        <f>IF(N434="sníž. přenesená",J434,0)</f>
        <v>0</v>
      </c>
      <c r="BI434" s="224">
        <f>IF(N434="nulová",J434,0)</f>
        <v>0</v>
      </c>
      <c r="BJ434" s="16" t="s">
        <v>83</v>
      </c>
      <c r="BK434" s="224">
        <f>ROUND(I434*H434,2)</f>
        <v>0</v>
      </c>
      <c r="BL434" s="16" t="s">
        <v>133</v>
      </c>
      <c r="BM434" s="223" t="s">
        <v>1235</v>
      </c>
    </row>
    <row r="435" s="2" customFormat="1">
      <c r="A435" s="37"/>
      <c r="B435" s="38"/>
      <c r="C435" s="39"/>
      <c r="D435" s="229" t="s">
        <v>181</v>
      </c>
      <c r="E435" s="39"/>
      <c r="F435" s="230" t="s">
        <v>1236</v>
      </c>
      <c r="G435" s="39"/>
      <c r="H435" s="39"/>
      <c r="I435" s="231"/>
      <c r="J435" s="39"/>
      <c r="K435" s="39"/>
      <c r="L435" s="43"/>
      <c r="M435" s="232"/>
      <c r="N435" s="233"/>
      <c r="O435" s="83"/>
      <c r="P435" s="83"/>
      <c r="Q435" s="83"/>
      <c r="R435" s="83"/>
      <c r="S435" s="83"/>
      <c r="T435" s="84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T435" s="16" t="s">
        <v>181</v>
      </c>
      <c r="AU435" s="16" t="s">
        <v>85</v>
      </c>
    </row>
    <row r="436" s="2" customFormat="1" ht="49.05" customHeight="1">
      <c r="A436" s="37"/>
      <c r="B436" s="38"/>
      <c r="C436" s="211" t="s">
        <v>1013</v>
      </c>
      <c r="D436" s="211" t="s">
        <v>129</v>
      </c>
      <c r="E436" s="212" t="s">
        <v>1238</v>
      </c>
      <c r="F436" s="213" t="s">
        <v>1239</v>
      </c>
      <c r="G436" s="214" t="s">
        <v>226</v>
      </c>
      <c r="H436" s="215">
        <v>0.017999999999999999</v>
      </c>
      <c r="I436" s="216"/>
      <c r="J436" s="217">
        <f>ROUND(I436*H436,2)</f>
        <v>0</v>
      </c>
      <c r="K436" s="213" t="s">
        <v>178</v>
      </c>
      <c r="L436" s="43"/>
      <c r="M436" s="225" t="s">
        <v>20</v>
      </c>
      <c r="N436" s="226" t="s">
        <v>46</v>
      </c>
      <c r="O436" s="83"/>
      <c r="P436" s="227">
        <f>O436*H436</f>
        <v>0</v>
      </c>
      <c r="Q436" s="227">
        <v>0</v>
      </c>
      <c r="R436" s="227">
        <f>Q436*H436</f>
        <v>0</v>
      </c>
      <c r="S436" s="227">
        <v>0</v>
      </c>
      <c r="T436" s="228">
        <f>S436*H436</f>
        <v>0</v>
      </c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R436" s="223" t="s">
        <v>133</v>
      </c>
      <c r="AT436" s="223" t="s">
        <v>129</v>
      </c>
      <c r="AU436" s="223" t="s">
        <v>85</v>
      </c>
      <c r="AY436" s="16" t="s">
        <v>126</v>
      </c>
      <c r="BE436" s="224">
        <f>IF(N436="základní",J436,0)</f>
        <v>0</v>
      </c>
      <c r="BF436" s="224">
        <f>IF(N436="snížená",J436,0)</f>
        <v>0</v>
      </c>
      <c r="BG436" s="224">
        <f>IF(N436="zákl. přenesená",J436,0)</f>
        <v>0</v>
      </c>
      <c r="BH436" s="224">
        <f>IF(N436="sníž. přenesená",J436,0)</f>
        <v>0</v>
      </c>
      <c r="BI436" s="224">
        <f>IF(N436="nulová",J436,0)</f>
        <v>0</v>
      </c>
      <c r="BJ436" s="16" t="s">
        <v>83</v>
      </c>
      <c r="BK436" s="224">
        <f>ROUND(I436*H436,2)</f>
        <v>0</v>
      </c>
      <c r="BL436" s="16" t="s">
        <v>133</v>
      </c>
      <c r="BM436" s="223" t="s">
        <v>1240</v>
      </c>
    </row>
    <row r="437" s="2" customFormat="1">
      <c r="A437" s="37"/>
      <c r="B437" s="38"/>
      <c r="C437" s="39"/>
      <c r="D437" s="229" t="s">
        <v>181</v>
      </c>
      <c r="E437" s="39"/>
      <c r="F437" s="230" t="s">
        <v>1241</v>
      </c>
      <c r="G437" s="39"/>
      <c r="H437" s="39"/>
      <c r="I437" s="231"/>
      <c r="J437" s="39"/>
      <c r="K437" s="39"/>
      <c r="L437" s="43"/>
      <c r="M437" s="232"/>
      <c r="N437" s="233"/>
      <c r="O437" s="83"/>
      <c r="P437" s="83"/>
      <c r="Q437" s="83"/>
      <c r="R437" s="83"/>
      <c r="S437" s="83"/>
      <c r="T437" s="84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T437" s="16" t="s">
        <v>181</v>
      </c>
      <c r="AU437" s="16" t="s">
        <v>85</v>
      </c>
    </row>
    <row r="438" s="12" customFormat="1" ht="22.8" customHeight="1">
      <c r="A438" s="12"/>
      <c r="B438" s="195"/>
      <c r="C438" s="196"/>
      <c r="D438" s="197" t="s">
        <v>74</v>
      </c>
      <c r="E438" s="209" t="s">
        <v>1242</v>
      </c>
      <c r="F438" s="209" t="s">
        <v>1243</v>
      </c>
      <c r="G438" s="196"/>
      <c r="H438" s="196"/>
      <c r="I438" s="199"/>
      <c r="J438" s="210">
        <f>BK438</f>
        <v>0</v>
      </c>
      <c r="K438" s="196"/>
      <c r="L438" s="201"/>
      <c r="M438" s="202"/>
      <c r="N438" s="203"/>
      <c r="O438" s="203"/>
      <c r="P438" s="204">
        <f>SUM(P439:P443)</f>
        <v>0</v>
      </c>
      <c r="Q438" s="203"/>
      <c r="R438" s="204">
        <f>SUM(R439:R443)</f>
        <v>0.041526</v>
      </c>
      <c r="S438" s="203"/>
      <c r="T438" s="205">
        <f>SUM(T439:T443)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06" t="s">
        <v>85</v>
      </c>
      <c r="AT438" s="207" t="s">
        <v>74</v>
      </c>
      <c r="AU438" s="207" t="s">
        <v>83</v>
      </c>
      <c r="AY438" s="206" t="s">
        <v>126</v>
      </c>
      <c r="BK438" s="208">
        <f>SUM(BK439:BK443)</f>
        <v>0</v>
      </c>
    </row>
    <row r="439" s="2" customFormat="1" ht="24.15" customHeight="1">
      <c r="A439" s="37"/>
      <c r="B439" s="38"/>
      <c r="C439" s="211" t="s">
        <v>1020</v>
      </c>
      <c r="D439" s="211" t="s">
        <v>129</v>
      </c>
      <c r="E439" s="212" t="s">
        <v>1245</v>
      </c>
      <c r="F439" s="213" t="s">
        <v>1246</v>
      </c>
      <c r="G439" s="214" t="s">
        <v>177</v>
      </c>
      <c r="H439" s="215">
        <v>0.35999999999999999</v>
      </c>
      <c r="I439" s="216"/>
      <c r="J439" s="217">
        <f>ROUND(I439*H439,2)</f>
        <v>0</v>
      </c>
      <c r="K439" s="213" t="s">
        <v>178</v>
      </c>
      <c r="L439" s="43"/>
      <c r="M439" s="225" t="s">
        <v>20</v>
      </c>
      <c r="N439" s="226" t="s">
        <v>46</v>
      </c>
      <c r="O439" s="83"/>
      <c r="P439" s="227">
        <f>O439*H439</f>
        <v>0</v>
      </c>
      <c r="Q439" s="227">
        <v>0.040349999999999997</v>
      </c>
      <c r="R439" s="227">
        <f>Q439*H439</f>
        <v>0.014525999999999999</v>
      </c>
      <c r="S439" s="227">
        <v>0</v>
      </c>
      <c r="T439" s="228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223" t="s">
        <v>133</v>
      </c>
      <c r="AT439" s="223" t="s">
        <v>129</v>
      </c>
      <c r="AU439" s="223" t="s">
        <v>85</v>
      </c>
      <c r="AY439" s="16" t="s">
        <v>126</v>
      </c>
      <c r="BE439" s="224">
        <f>IF(N439="základní",J439,0)</f>
        <v>0</v>
      </c>
      <c r="BF439" s="224">
        <f>IF(N439="snížená",J439,0)</f>
        <v>0</v>
      </c>
      <c r="BG439" s="224">
        <f>IF(N439="zákl. přenesená",J439,0)</f>
        <v>0</v>
      </c>
      <c r="BH439" s="224">
        <f>IF(N439="sníž. přenesená",J439,0)</f>
        <v>0</v>
      </c>
      <c r="BI439" s="224">
        <f>IF(N439="nulová",J439,0)</f>
        <v>0</v>
      </c>
      <c r="BJ439" s="16" t="s">
        <v>83</v>
      </c>
      <c r="BK439" s="224">
        <f>ROUND(I439*H439,2)</f>
        <v>0</v>
      </c>
      <c r="BL439" s="16" t="s">
        <v>133</v>
      </c>
      <c r="BM439" s="223" t="s">
        <v>1247</v>
      </c>
    </row>
    <row r="440" s="2" customFormat="1">
      <c r="A440" s="37"/>
      <c r="B440" s="38"/>
      <c r="C440" s="39"/>
      <c r="D440" s="229" t="s">
        <v>181</v>
      </c>
      <c r="E440" s="39"/>
      <c r="F440" s="230" t="s">
        <v>1248</v>
      </c>
      <c r="G440" s="39"/>
      <c r="H440" s="39"/>
      <c r="I440" s="231"/>
      <c r="J440" s="39"/>
      <c r="K440" s="39"/>
      <c r="L440" s="43"/>
      <c r="M440" s="232"/>
      <c r="N440" s="233"/>
      <c r="O440" s="83"/>
      <c r="P440" s="83"/>
      <c r="Q440" s="83"/>
      <c r="R440" s="83"/>
      <c r="S440" s="83"/>
      <c r="T440" s="84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6" t="s">
        <v>181</v>
      </c>
      <c r="AU440" s="16" t="s">
        <v>85</v>
      </c>
    </row>
    <row r="441" s="2" customFormat="1" ht="24.15" customHeight="1">
      <c r="A441" s="37"/>
      <c r="B441" s="38"/>
      <c r="C441" s="234" t="s">
        <v>1025</v>
      </c>
      <c r="D441" s="234" t="s">
        <v>244</v>
      </c>
      <c r="E441" s="235" t="s">
        <v>1250</v>
      </c>
      <c r="F441" s="236" t="s">
        <v>1251</v>
      </c>
      <c r="G441" s="237" t="s">
        <v>327</v>
      </c>
      <c r="H441" s="238">
        <v>9</v>
      </c>
      <c r="I441" s="239"/>
      <c r="J441" s="240">
        <f>ROUND(I441*H441,2)</f>
        <v>0</v>
      </c>
      <c r="K441" s="236" t="s">
        <v>178</v>
      </c>
      <c r="L441" s="241"/>
      <c r="M441" s="242" t="s">
        <v>20</v>
      </c>
      <c r="N441" s="243" t="s">
        <v>46</v>
      </c>
      <c r="O441" s="83"/>
      <c r="P441" s="227">
        <f>O441*H441</f>
        <v>0</v>
      </c>
      <c r="Q441" s="227">
        <v>0.0030000000000000001</v>
      </c>
      <c r="R441" s="227">
        <f>Q441*H441</f>
        <v>0.027</v>
      </c>
      <c r="S441" s="227">
        <v>0</v>
      </c>
      <c r="T441" s="228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223" t="s">
        <v>335</v>
      </c>
      <c r="AT441" s="223" t="s">
        <v>244</v>
      </c>
      <c r="AU441" s="223" t="s">
        <v>85</v>
      </c>
      <c r="AY441" s="16" t="s">
        <v>126</v>
      </c>
      <c r="BE441" s="224">
        <f>IF(N441="základní",J441,0)</f>
        <v>0</v>
      </c>
      <c r="BF441" s="224">
        <f>IF(N441="snížená",J441,0)</f>
        <v>0</v>
      </c>
      <c r="BG441" s="224">
        <f>IF(N441="zákl. přenesená",J441,0)</f>
        <v>0</v>
      </c>
      <c r="BH441" s="224">
        <f>IF(N441="sníž. přenesená",J441,0)</f>
        <v>0</v>
      </c>
      <c r="BI441" s="224">
        <f>IF(N441="nulová",J441,0)</f>
        <v>0</v>
      </c>
      <c r="BJ441" s="16" t="s">
        <v>83</v>
      </c>
      <c r="BK441" s="224">
        <f>ROUND(I441*H441,2)</f>
        <v>0</v>
      </c>
      <c r="BL441" s="16" t="s">
        <v>133</v>
      </c>
      <c r="BM441" s="223" t="s">
        <v>1252</v>
      </c>
    </row>
    <row r="442" s="2" customFormat="1" ht="55.5" customHeight="1">
      <c r="A442" s="37"/>
      <c r="B442" s="38"/>
      <c r="C442" s="211" t="s">
        <v>1030</v>
      </c>
      <c r="D442" s="211" t="s">
        <v>129</v>
      </c>
      <c r="E442" s="212" t="s">
        <v>1254</v>
      </c>
      <c r="F442" s="213" t="s">
        <v>1255</v>
      </c>
      <c r="G442" s="214" t="s">
        <v>226</v>
      </c>
      <c r="H442" s="215">
        <v>0.042000000000000003</v>
      </c>
      <c r="I442" s="216"/>
      <c r="J442" s="217">
        <f>ROUND(I442*H442,2)</f>
        <v>0</v>
      </c>
      <c r="K442" s="213" t="s">
        <v>178</v>
      </c>
      <c r="L442" s="43"/>
      <c r="M442" s="225" t="s">
        <v>20</v>
      </c>
      <c r="N442" s="226" t="s">
        <v>46</v>
      </c>
      <c r="O442" s="83"/>
      <c r="P442" s="227">
        <f>O442*H442</f>
        <v>0</v>
      </c>
      <c r="Q442" s="227">
        <v>0</v>
      </c>
      <c r="R442" s="227">
        <f>Q442*H442</f>
        <v>0</v>
      </c>
      <c r="S442" s="227">
        <v>0</v>
      </c>
      <c r="T442" s="228">
        <f>S442*H442</f>
        <v>0</v>
      </c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R442" s="223" t="s">
        <v>133</v>
      </c>
      <c r="AT442" s="223" t="s">
        <v>129</v>
      </c>
      <c r="AU442" s="223" t="s">
        <v>85</v>
      </c>
      <c r="AY442" s="16" t="s">
        <v>126</v>
      </c>
      <c r="BE442" s="224">
        <f>IF(N442="základní",J442,0)</f>
        <v>0</v>
      </c>
      <c r="BF442" s="224">
        <f>IF(N442="snížená",J442,0)</f>
        <v>0</v>
      </c>
      <c r="BG442" s="224">
        <f>IF(N442="zákl. přenesená",J442,0)</f>
        <v>0</v>
      </c>
      <c r="BH442" s="224">
        <f>IF(N442="sníž. přenesená",J442,0)</f>
        <v>0</v>
      </c>
      <c r="BI442" s="224">
        <f>IF(N442="nulová",J442,0)</f>
        <v>0</v>
      </c>
      <c r="BJ442" s="16" t="s">
        <v>83</v>
      </c>
      <c r="BK442" s="224">
        <f>ROUND(I442*H442,2)</f>
        <v>0</v>
      </c>
      <c r="BL442" s="16" t="s">
        <v>133</v>
      </c>
      <c r="BM442" s="223" t="s">
        <v>1256</v>
      </c>
    </row>
    <row r="443" s="2" customFormat="1">
      <c r="A443" s="37"/>
      <c r="B443" s="38"/>
      <c r="C443" s="39"/>
      <c r="D443" s="229" t="s">
        <v>181</v>
      </c>
      <c r="E443" s="39"/>
      <c r="F443" s="230" t="s">
        <v>1257</v>
      </c>
      <c r="G443" s="39"/>
      <c r="H443" s="39"/>
      <c r="I443" s="231"/>
      <c r="J443" s="39"/>
      <c r="K443" s="39"/>
      <c r="L443" s="43"/>
      <c r="M443" s="232"/>
      <c r="N443" s="233"/>
      <c r="O443" s="83"/>
      <c r="P443" s="83"/>
      <c r="Q443" s="83"/>
      <c r="R443" s="83"/>
      <c r="S443" s="83"/>
      <c r="T443" s="84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T443" s="16" t="s">
        <v>181</v>
      </c>
      <c r="AU443" s="16" t="s">
        <v>85</v>
      </c>
    </row>
    <row r="444" s="12" customFormat="1" ht="22.8" customHeight="1">
      <c r="A444" s="12"/>
      <c r="B444" s="195"/>
      <c r="C444" s="196"/>
      <c r="D444" s="197" t="s">
        <v>74</v>
      </c>
      <c r="E444" s="209" t="s">
        <v>1258</v>
      </c>
      <c r="F444" s="209" t="s">
        <v>1259</v>
      </c>
      <c r="G444" s="196"/>
      <c r="H444" s="196"/>
      <c r="I444" s="199"/>
      <c r="J444" s="210">
        <f>BK444</f>
        <v>0</v>
      </c>
      <c r="K444" s="196"/>
      <c r="L444" s="201"/>
      <c r="M444" s="202"/>
      <c r="N444" s="203"/>
      <c r="O444" s="203"/>
      <c r="P444" s="204">
        <f>SUM(P445:P465)</f>
        <v>0</v>
      </c>
      <c r="Q444" s="203"/>
      <c r="R444" s="204">
        <f>SUM(R445:R465)</f>
        <v>0.49289599999999995</v>
      </c>
      <c r="S444" s="203"/>
      <c r="T444" s="205">
        <f>SUM(T445:T465)</f>
        <v>0</v>
      </c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R444" s="206" t="s">
        <v>85</v>
      </c>
      <c r="AT444" s="207" t="s">
        <v>74</v>
      </c>
      <c r="AU444" s="207" t="s">
        <v>83</v>
      </c>
      <c r="AY444" s="206" t="s">
        <v>126</v>
      </c>
      <c r="BK444" s="208">
        <f>SUM(BK445:BK465)</f>
        <v>0</v>
      </c>
    </row>
    <row r="445" s="2" customFormat="1" ht="24.15" customHeight="1">
      <c r="A445" s="37"/>
      <c r="B445" s="38"/>
      <c r="C445" s="211" t="s">
        <v>1035</v>
      </c>
      <c r="D445" s="211" t="s">
        <v>129</v>
      </c>
      <c r="E445" s="212" t="s">
        <v>1261</v>
      </c>
      <c r="F445" s="213" t="s">
        <v>1262</v>
      </c>
      <c r="G445" s="214" t="s">
        <v>177</v>
      </c>
      <c r="H445" s="215">
        <v>8.1750000000000007</v>
      </c>
      <c r="I445" s="216"/>
      <c r="J445" s="217">
        <f>ROUND(I445*H445,2)</f>
        <v>0</v>
      </c>
      <c r="K445" s="213" t="s">
        <v>178</v>
      </c>
      <c r="L445" s="43"/>
      <c r="M445" s="225" t="s">
        <v>20</v>
      </c>
      <c r="N445" s="226" t="s">
        <v>46</v>
      </c>
      <c r="O445" s="83"/>
      <c r="P445" s="227">
        <f>O445*H445</f>
        <v>0</v>
      </c>
      <c r="Q445" s="227">
        <v>0.0054299999999999999</v>
      </c>
      <c r="R445" s="227">
        <f>Q445*H445</f>
        <v>0.044390250000000006</v>
      </c>
      <c r="S445" s="227">
        <v>0</v>
      </c>
      <c r="T445" s="228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223" t="s">
        <v>133</v>
      </c>
      <c r="AT445" s="223" t="s">
        <v>129</v>
      </c>
      <c r="AU445" s="223" t="s">
        <v>85</v>
      </c>
      <c r="AY445" s="16" t="s">
        <v>126</v>
      </c>
      <c r="BE445" s="224">
        <f>IF(N445="základní",J445,0)</f>
        <v>0</v>
      </c>
      <c r="BF445" s="224">
        <f>IF(N445="snížená",J445,0)</f>
        <v>0</v>
      </c>
      <c r="BG445" s="224">
        <f>IF(N445="zákl. přenesená",J445,0)</f>
        <v>0</v>
      </c>
      <c r="BH445" s="224">
        <f>IF(N445="sníž. přenesená",J445,0)</f>
        <v>0</v>
      </c>
      <c r="BI445" s="224">
        <f>IF(N445="nulová",J445,0)</f>
        <v>0</v>
      </c>
      <c r="BJ445" s="16" t="s">
        <v>83</v>
      </c>
      <c r="BK445" s="224">
        <f>ROUND(I445*H445,2)</f>
        <v>0</v>
      </c>
      <c r="BL445" s="16" t="s">
        <v>133</v>
      </c>
      <c r="BM445" s="223" t="s">
        <v>1263</v>
      </c>
    </row>
    <row r="446" s="2" customFormat="1">
      <c r="A446" s="37"/>
      <c r="B446" s="38"/>
      <c r="C446" s="39"/>
      <c r="D446" s="229" t="s">
        <v>181</v>
      </c>
      <c r="E446" s="39"/>
      <c r="F446" s="230" t="s">
        <v>1264</v>
      </c>
      <c r="G446" s="39"/>
      <c r="H446" s="39"/>
      <c r="I446" s="231"/>
      <c r="J446" s="39"/>
      <c r="K446" s="39"/>
      <c r="L446" s="43"/>
      <c r="M446" s="232"/>
      <c r="N446" s="233"/>
      <c r="O446" s="83"/>
      <c r="P446" s="83"/>
      <c r="Q446" s="83"/>
      <c r="R446" s="83"/>
      <c r="S446" s="83"/>
      <c r="T446" s="84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16" t="s">
        <v>181</v>
      </c>
      <c r="AU446" s="16" t="s">
        <v>85</v>
      </c>
    </row>
    <row r="447" s="2" customFormat="1" ht="16.5" customHeight="1">
      <c r="A447" s="37"/>
      <c r="B447" s="38"/>
      <c r="C447" s="234" t="s">
        <v>1040</v>
      </c>
      <c r="D447" s="234" t="s">
        <v>244</v>
      </c>
      <c r="E447" s="235" t="s">
        <v>1266</v>
      </c>
      <c r="F447" s="236" t="s">
        <v>1267</v>
      </c>
      <c r="G447" s="237" t="s">
        <v>177</v>
      </c>
      <c r="H447" s="238">
        <v>10.218999999999999</v>
      </c>
      <c r="I447" s="239"/>
      <c r="J447" s="240">
        <f>ROUND(I447*H447,2)</f>
        <v>0</v>
      </c>
      <c r="K447" s="236" t="s">
        <v>178</v>
      </c>
      <c r="L447" s="241"/>
      <c r="M447" s="242" t="s">
        <v>20</v>
      </c>
      <c r="N447" s="243" t="s">
        <v>46</v>
      </c>
      <c r="O447" s="83"/>
      <c r="P447" s="227">
        <f>O447*H447</f>
        <v>0</v>
      </c>
      <c r="Q447" s="227">
        <v>0.0092999999999999992</v>
      </c>
      <c r="R447" s="227">
        <f>Q447*H447</f>
        <v>0.095036699999999988</v>
      </c>
      <c r="S447" s="227">
        <v>0</v>
      </c>
      <c r="T447" s="228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223" t="s">
        <v>335</v>
      </c>
      <c r="AT447" s="223" t="s">
        <v>244</v>
      </c>
      <c r="AU447" s="223" t="s">
        <v>85</v>
      </c>
      <c r="AY447" s="16" t="s">
        <v>126</v>
      </c>
      <c r="BE447" s="224">
        <f>IF(N447="základní",J447,0)</f>
        <v>0</v>
      </c>
      <c r="BF447" s="224">
        <f>IF(N447="snížená",J447,0)</f>
        <v>0</v>
      </c>
      <c r="BG447" s="224">
        <f>IF(N447="zákl. přenesená",J447,0)</f>
        <v>0</v>
      </c>
      <c r="BH447" s="224">
        <f>IF(N447="sníž. přenesená",J447,0)</f>
        <v>0</v>
      </c>
      <c r="BI447" s="224">
        <f>IF(N447="nulová",J447,0)</f>
        <v>0</v>
      </c>
      <c r="BJ447" s="16" t="s">
        <v>83</v>
      </c>
      <c r="BK447" s="224">
        <f>ROUND(I447*H447,2)</f>
        <v>0</v>
      </c>
      <c r="BL447" s="16" t="s">
        <v>133</v>
      </c>
      <c r="BM447" s="223" t="s">
        <v>1268</v>
      </c>
    </row>
    <row r="448" s="2" customFormat="1" ht="49.05" customHeight="1">
      <c r="A448" s="37"/>
      <c r="B448" s="38"/>
      <c r="C448" s="211" t="s">
        <v>1045</v>
      </c>
      <c r="D448" s="211" t="s">
        <v>129</v>
      </c>
      <c r="E448" s="212" t="s">
        <v>1270</v>
      </c>
      <c r="F448" s="213" t="s">
        <v>1271</v>
      </c>
      <c r="G448" s="214" t="s">
        <v>190</v>
      </c>
      <c r="H448" s="215">
        <v>4.1799999999999997</v>
      </c>
      <c r="I448" s="216"/>
      <c r="J448" s="217">
        <f>ROUND(I448*H448,2)</f>
        <v>0</v>
      </c>
      <c r="K448" s="213" t="s">
        <v>178</v>
      </c>
      <c r="L448" s="43"/>
      <c r="M448" s="225" t="s">
        <v>20</v>
      </c>
      <c r="N448" s="226" t="s">
        <v>46</v>
      </c>
      <c r="O448" s="83"/>
      <c r="P448" s="227">
        <f>O448*H448</f>
        <v>0</v>
      </c>
      <c r="Q448" s="227">
        <v>0.00018000000000000001</v>
      </c>
      <c r="R448" s="227">
        <f>Q448*H448</f>
        <v>0.00075239999999999997</v>
      </c>
      <c r="S448" s="227">
        <v>0</v>
      </c>
      <c r="T448" s="228">
        <f>S448*H448</f>
        <v>0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R448" s="223" t="s">
        <v>133</v>
      </c>
      <c r="AT448" s="223" t="s">
        <v>129</v>
      </c>
      <c r="AU448" s="223" t="s">
        <v>85</v>
      </c>
      <c r="AY448" s="16" t="s">
        <v>126</v>
      </c>
      <c r="BE448" s="224">
        <f>IF(N448="základní",J448,0)</f>
        <v>0</v>
      </c>
      <c r="BF448" s="224">
        <f>IF(N448="snížená",J448,0)</f>
        <v>0</v>
      </c>
      <c r="BG448" s="224">
        <f>IF(N448="zákl. přenesená",J448,0)</f>
        <v>0</v>
      </c>
      <c r="BH448" s="224">
        <f>IF(N448="sníž. přenesená",J448,0)</f>
        <v>0</v>
      </c>
      <c r="BI448" s="224">
        <f>IF(N448="nulová",J448,0)</f>
        <v>0</v>
      </c>
      <c r="BJ448" s="16" t="s">
        <v>83</v>
      </c>
      <c r="BK448" s="224">
        <f>ROUND(I448*H448,2)</f>
        <v>0</v>
      </c>
      <c r="BL448" s="16" t="s">
        <v>133</v>
      </c>
      <c r="BM448" s="223" t="s">
        <v>1272</v>
      </c>
    </row>
    <row r="449" s="2" customFormat="1">
      <c r="A449" s="37"/>
      <c r="B449" s="38"/>
      <c r="C449" s="39"/>
      <c r="D449" s="229" t="s">
        <v>181</v>
      </c>
      <c r="E449" s="39"/>
      <c r="F449" s="230" t="s">
        <v>1273</v>
      </c>
      <c r="G449" s="39"/>
      <c r="H449" s="39"/>
      <c r="I449" s="231"/>
      <c r="J449" s="39"/>
      <c r="K449" s="39"/>
      <c r="L449" s="43"/>
      <c r="M449" s="232"/>
      <c r="N449" s="233"/>
      <c r="O449" s="83"/>
      <c r="P449" s="83"/>
      <c r="Q449" s="83"/>
      <c r="R449" s="83"/>
      <c r="S449" s="83"/>
      <c r="T449" s="84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T449" s="16" t="s">
        <v>181</v>
      </c>
      <c r="AU449" s="16" t="s">
        <v>85</v>
      </c>
    </row>
    <row r="450" s="2" customFormat="1" ht="33" customHeight="1">
      <c r="A450" s="37"/>
      <c r="B450" s="38"/>
      <c r="C450" s="211" t="s">
        <v>1049</v>
      </c>
      <c r="D450" s="211" t="s">
        <v>129</v>
      </c>
      <c r="E450" s="212" t="s">
        <v>1275</v>
      </c>
      <c r="F450" s="213" t="s">
        <v>1276</v>
      </c>
      <c r="G450" s="214" t="s">
        <v>177</v>
      </c>
      <c r="H450" s="215">
        <v>8.1750000000000007</v>
      </c>
      <c r="I450" s="216"/>
      <c r="J450" s="217">
        <f>ROUND(I450*H450,2)</f>
        <v>0</v>
      </c>
      <c r="K450" s="213" t="s">
        <v>178</v>
      </c>
      <c r="L450" s="43"/>
      <c r="M450" s="225" t="s">
        <v>20</v>
      </c>
      <c r="N450" s="226" t="s">
        <v>46</v>
      </c>
      <c r="O450" s="83"/>
      <c r="P450" s="227">
        <f>O450*H450</f>
        <v>0</v>
      </c>
      <c r="Q450" s="227">
        <v>0</v>
      </c>
      <c r="R450" s="227">
        <f>Q450*H450</f>
        <v>0</v>
      </c>
      <c r="S450" s="227">
        <v>0</v>
      </c>
      <c r="T450" s="228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223" t="s">
        <v>133</v>
      </c>
      <c r="AT450" s="223" t="s">
        <v>129</v>
      </c>
      <c r="AU450" s="223" t="s">
        <v>85</v>
      </c>
      <c r="AY450" s="16" t="s">
        <v>126</v>
      </c>
      <c r="BE450" s="224">
        <f>IF(N450="základní",J450,0)</f>
        <v>0</v>
      </c>
      <c r="BF450" s="224">
        <f>IF(N450="snížená",J450,0)</f>
        <v>0</v>
      </c>
      <c r="BG450" s="224">
        <f>IF(N450="zákl. přenesená",J450,0)</f>
        <v>0</v>
      </c>
      <c r="BH450" s="224">
        <f>IF(N450="sníž. přenesená",J450,0)</f>
        <v>0</v>
      </c>
      <c r="BI450" s="224">
        <f>IF(N450="nulová",J450,0)</f>
        <v>0</v>
      </c>
      <c r="BJ450" s="16" t="s">
        <v>83</v>
      </c>
      <c r="BK450" s="224">
        <f>ROUND(I450*H450,2)</f>
        <v>0</v>
      </c>
      <c r="BL450" s="16" t="s">
        <v>133</v>
      </c>
      <c r="BM450" s="223" t="s">
        <v>1277</v>
      </c>
    </row>
    <row r="451" s="2" customFormat="1">
      <c r="A451" s="37"/>
      <c r="B451" s="38"/>
      <c r="C451" s="39"/>
      <c r="D451" s="229" t="s">
        <v>181</v>
      </c>
      <c r="E451" s="39"/>
      <c r="F451" s="230" t="s">
        <v>1278</v>
      </c>
      <c r="G451" s="39"/>
      <c r="H451" s="39"/>
      <c r="I451" s="231"/>
      <c r="J451" s="39"/>
      <c r="K451" s="39"/>
      <c r="L451" s="43"/>
      <c r="M451" s="232"/>
      <c r="N451" s="233"/>
      <c r="O451" s="83"/>
      <c r="P451" s="83"/>
      <c r="Q451" s="83"/>
      <c r="R451" s="83"/>
      <c r="S451" s="83"/>
      <c r="T451" s="84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16" t="s">
        <v>181</v>
      </c>
      <c r="AU451" s="16" t="s">
        <v>85</v>
      </c>
    </row>
    <row r="452" s="2" customFormat="1" ht="37.8" customHeight="1">
      <c r="A452" s="37"/>
      <c r="B452" s="38"/>
      <c r="C452" s="211" t="s">
        <v>1054</v>
      </c>
      <c r="D452" s="211" t="s">
        <v>129</v>
      </c>
      <c r="E452" s="212" t="s">
        <v>1280</v>
      </c>
      <c r="F452" s="213" t="s">
        <v>1281</v>
      </c>
      <c r="G452" s="214" t="s">
        <v>177</v>
      </c>
      <c r="H452" s="215">
        <v>8.1750000000000007</v>
      </c>
      <c r="I452" s="216"/>
      <c r="J452" s="217">
        <f>ROUND(I452*H452,2)</f>
        <v>0</v>
      </c>
      <c r="K452" s="213" t="s">
        <v>178</v>
      </c>
      <c r="L452" s="43"/>
      <c r="M452" s="225" t="s">
        <v>20</v>
      </c>
      <c r="N452" s="226" t="s">
        <v>46</v>
      </c>
      <c r="O452" s="83"/>
      <c r="P452" s="227">
        <f>O452*H452</f>
        <v>0</v>
      </c>
      <c r="Q452" s="227">
        <v>0.00069999999999999999</v>
      </c>
      <c r="R452" s="227">
        <f>Q452*H452</f>
        <v>0.0057225000000000002</v>
      </c>
      <c r="S452" s="227">
        <v>0</v>
      </c>
      <c r="T452" s="228">
        <f>S452*H452</f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223" t="s">
        <v>133</v>
      </c>
      <c r="AT452" s="223" t="s">
        <v>129</v>
      </c>
      <c r="AU452" s="223" t="s">
        <v>85</v>
      </c>
      <c r="AY452" s="16" t="s">
        <v>126</v>
      </c>
      <c r="BE452" s="224">
        <f>IF(N452="základní",J452,0)</f>
        <v>0</v>
      </c>
      <c r="BF452" s="224">
        <f>IF(N452="snížená",J452,0)</f>
        <v>0</v>
      </c>
      <c r="BG452" s="224">
        <f>IF(N452="zákl. přenesená",J452,0)</f>
        <v>0</v>
      </c>
      <c r="BH452" s="224">
        <f>IF(N452="sníž. přenesená",J452,0)</f>
        <v>0</v>
      </c>
      <c r="BI452" s="224">
        <f>IF(N452="nulová",J452,0)</f>
        <v>0</v>
      </c>
      <c r="BJ452" s="16" t="s">
        <v>83</v>
      </c>
      <c r="BK452" s="224">
        <f>ROUND(I452*H452,2)</f>
        <v>0</v>
      </c>
      <c r="BL452" s="16" t="s">
        <v>133</v>
      </c>
      <c r="BM452" s="223" t="s">
        <v>1282</v>
      </c>
    </row>
    <row r="453" s="2" customFormat="1">
      <c r="A453" s="37"/>
      <c r="B453" s="38"/>
      <c r="C453" s="39"/>
      <c r="D453" s="229" t="s">
        <v>181</v>
      </c>
      <c r="E453" s="39"/>
      <c r="F453" s="230" t="s">
        <v>1283</v>
      </c>
      <c r="G453" s="39"/>
      <c r="H453" s="39"/>
      <c r="I453" s="231"/>
      <c r="J453" s="39"/>
      <c r="K453" s="39"/>
      <c r="L453" s="43"/>
      <c r="M453" s="232"/>
      <c r="N453" s="233"/>
      <c r="O453" s="83"/>
      <c r="P453" s="83"/>
      <c r="Q453" s="83"/>
      <c r="R453" s="83"/>
      <c r="S453" s="83"/>
      <c r="T453" s="84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T453" s="16" t="s">
        <v>181</v>
      </c>
      <c r="AU453" s="16" t="s">
        <v>85</v>
      </c>
    </row>
    <row r="454" s="2" customFormat="1" ht="49.05" customHeight="1">
      <c r="A454" s="37"/>
      <c r="B454" s="38"/>
      <c r="C454" s="211" t="s">
        <v>1058</v>
      </c>
      <c r="D454" s="211" t="s">
        <v>129</v>
      </c>
      <c r="E454" s="212" t="s">
        <v>1290</v>
      </c>
      <c r="F454" s="213" t="s">
        <v>1291</v>
      </c>
      <c r="G454" s="214" t="s">
        <v>190</v>
      </c>
      <c r="H454" s="215">
        <v>2.7000000000000002</v>
      </c>
      <c r="I454" s="216"/>
      <c r="J454" s="217">
        <f>ROUND(I454*H454,2)</f>
        <v>0</v>
      </c>
      <c r="K454" s="213" t="s">
        <v>20</v>
      </c>
      <c r="L454" s="43"/>
      <c r="M454" s="225" t="s">
        <v>20</v>
      </c>
      <c r="N454" s="226" t="s">
        <v>46</v>
      </c>
      <c r="O454" s="83"/>
      <c r="P454" s="227">
        <f>O454*H454</f>
        <v>0</v>
      </c>
      <c r="Q454" s="227">
        <v>0.0095899999999999996</v>
      </c>
      <c r="R454" s="227">
        <f>Q454*H454</f>
        <v>0.025892999999999999</v>
      </c>
      <c r="S454" s="227">
        <v>0</v>
      </c>
      <c r="T454" s="228">
        <f>S454*H454</f>
        <v>0</v>
      </c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R454" s="223" t="s">
        <v>133</v>
      </c>
      <c r="AT454" s="223" t="s">
        <v>129</v>
      </c>
      <c r="AU454" s="223" t="s">
        <v>85</v>
      </c>
      <c r="AY454" s="16" t="s">
        <v>126</v>
      </c>
      <c r="BE454" s="224">
        <f>IF(N454="základní",J454,0)</f>
        <v>0</v>
      </c>
      <c r="BF454" s="224">
        <f>IF(N454="snížená",J454,0)</f>
        <v>0</v>
      </c>
      <c r="BG454" s="224">
        <f>IF(N454="zákl. přenesená",J454,0)</f>
        <v>0</v>
      </c>
      <c r="BH454" s="224">
        <f>IF(N454="sníž. přenesená",J454,0)</f>
        <v>0</v>
      </c>
      <c r="BI454" s="224">
        <f>IF(N454="nulová",J454,0)</f>
        <v>0</v>
      </c>
      <c r="BJ454" s="16" t="s">
        <v>83</v>
      </c>
      <c r="BK454" s="224">
        <f>ROUND(I454*H454,2)</f>
        <v>0</v>
      </c>
      <c r="BL454" s="16" t="s">
        <v>133</v>
      </c>
      <c r="BM454" s="223" t="s">
        <v>1292</v>
      </c>
    </row>
    <row r="455" s="2" customFormat="1" ht="37.8" customHeight="1">
      <c r="A455" s="37"/>
      <c r="B455" s="38"/>
      <c r="C455" s="211" t="s">
        <v>1062</v>
      </c>
      <c r="D455" s="211" t="s">
        <v>129</v>
      </c>
      <c r="E455" s="212" t="s">
        <v>1294</v>
      </c>
      <c r="F455" s="213" t="s">
        <v>1295</v>
      </c>
      <c r="G455" s="214" t="s">
        <v>190</v>
      </c>
      <c r="H455" s="215">
        <v>11</v>
      </c>
      <c r="I455" s="216"/>
      <c r="J455" s="217">
        <f>ROUND(I455*H455,2)</f>
        <v>0</v>
      </c>
      <c r="K455" s="213" t="s">
        <v>178</v>
      </c>
      <c r="L455" s="43"/>
      <c r="M455" s="225" t="s">
        <v>20</v>
      </c>
      <c r="N455" s="226" t="s">
        <v>46</v>
      </c>
      <c r="O455" s="83"/>
      <c r="P455" s="227">
        <f>O455*H455</f>
        <v>0</v>
      </c>
      <c r="Q455" s="227">
        <v>0.0055399999999999998</v>
      </c>
      <c r="R455" s="227">
        <f>Q455*H455</f>
        <v>0.060939999999999994</v>
      </c>
      <c r="S455" s="227">
        <v>0</v>
      </c>
      <c r="T455" s="228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223" t="s">
        <v>133</v>
      </c>
      <c r="AT455" s="223" t="s">
        <v>129</v>
      </c>
      <c r="AU455" s="223" t="s">
        <v>85</v>
      </c>
      <c r="AY455" s="16" t="s">
        <v>126</v>
      </c>
      <c r="BE455" s="224">
        <f>IF(N455="základní",J455,0)</f>
        <v>0</v>
      </c>
      <c r="BF455" s="224">
        <f>IF(N455="snížená",J455,0)</f>
        <v>0</v>
      </c>
      <c r="BG455" s="224">
        <f>IF(N455="zákl. přenesená",J455,0)</f>
        <v>0</v>
      </c>
      <c r="BH455" s="224">
        <f>IF(N455="sníž. přenesená",J455,0)</f>
        <v>0</v>
      </c>
      <c r="BI455" s="224">
        <f>IF(N455="nulová",J455,0)</f>
        <v>0</v>
      </c>
      <c r="BJ455" s="16" t="s">
        <v>83</v>
      </c>
      <c r="BK455" s="224">
        <f>ROUND(I455*H455,2)</f>
        <v>0</v>
      </c>
      <c r="BL455" s="16" t="s">
        <v>133</v>
      </c>
      <c r="BM455" s="223" t="s">
        <v>1296</v>
      </c>
    </row>
    <row r="456" s="2" customFormat="1">
      <c r="A456" s="37"/>
      <c r="B456" s="38"/>
      <c r="C456" s="39"/>
      <c r="D456" s="229" t="s">
        <v>181</v>
      </c>
      <c r="E456" s="39"/>
      <c r="F456" s="230" t="s">
        <v>1297</v>
      </c>
      <c r="G456" s="39"/>
      <c r="H456" s="39"/>
      <c r="I456" s="231"/>
      <c r="J456" s="39"/>
      <c r="K456" s="39"/>
      <c r="L456" s="43"/>
      <c r="M456" s="232"/>
      <c r="N456" s="233"/>
      <c r="O456" s="83"/>
      <c r="P456" s="83"/>
      <c r="Q456" s="83"/>
      <c r="R456" s="83"/>
      <c r="S456" s="83"/>
      <c r="T456" s="84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16" t="s">
        <v>181</v>
      </c>
      <c r="AU456" s="16" t="s">
        <v>85</v>
      </c>
    </row>
    <row r="457" s="2" customFormat="1" ht="33" customHeight="1">
      <c r="A457" s="37"/>
      <c r="B457" s="38"/>
      <c r="C457" s="211" t="s">
        <v>1069</v>
      </c>
      <c r="D457" s="211" t="s">
        <v>129</v>
      </c>
      <c r="E457" s="212" t="s">
        <v>1299</v>
      </c>
      <c r="F457" s="213" t="s">
        <v>1300</v>
      </c>
      <c r="G457" s="214" t="s">
        <v>177</v>
      </c>
      <c r="H457" s="215">
        <v>2.7149999999999999</v>
      </c>
      <c r="I457" s="216"/>
      <c r="J457" s="217">
        <f>ROUND(I457*H457,2)</f>
        <v>0</v>
      </c>
      <c r="K457" s="213" t="s">
        <v>178</v>
      </c>
      <c r="L457" s="43"/>
      <c r="M457" s="225" t="s">
        <v>20</v>
      </c>
      <c r="N457" s="226" t="s">
        <v>46</v>
      </c>
      <c r="O457" s="83"/>
      <c r="P457" s="227">
        <f>O457*H457</f>
        <v>0</v>
      </c>
      <c r="Q457" s="227">
        <v>0.014789999999999999</v>
      </c>
      <c r="R457" s="227">
        <f>Q457*H457</f>
        <v>0.040154849999999999</v>
      </c>
      <c r="S457" s="227">
        <v>0</v>
      </c>
      <c r="T457" s="228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223" t="s">
        <v>133</v>
      </c>
      <c r="AT457" s="223" t="s">
        <v>129</v>
      </c>
      <c r="AU457" s="223" t="s">
        <v>85</v>
      </c>
      <c r="AY457" s="16" t="s">
        <v>126</v>
      </c>
      <c r="BE457" s="224">
        <f>IF(N457="základní",J457,0)</f>
        <v>0</v>
      </c>
      <c r="BF457" s="224">
        <f>IF(N457="snížená",J457,0)</f>
        <v>0</v>
      </c>
      <c r="BG457" s="224">
        <f>IF(N457="zákl. přenesená",J457,0)</f>
        <v>0</v>
      </c>
      <c r="BH457" s="224">
        <f>IF(N457="sníž. přenesená",J457,0)</f>
        <v>0</v>
      </c>
      <c r="BI457" s="224">
        <f>IF(N457="nulová",J457,0)</f>
        <v>0</v>
      </c>
      <c r="BJ457" s="16" t="s">
        <v>83</v>
      </c>
      <c r="BK457" s="224">
        <f>ROUND(I457*H457,2)</f>
        <v>0</v>
      </c>
      <c r="BL457" s="16" t="s">
        <v>133</v>
      </c>
      <c r="BM457" s="223" t="s">
        <v>1301</v>
      </c>
    </row>
    <row r="458" s="2" customFormat="1">
      <c r="A458" s="37"/>
      <c r="B458" s="38"/>
      <c r="C458" s="39"/>
      <c r="D458" s="229" t="s">
        <v>181</v>
      </c>
      <c r="E458" s="39"/>
      <c r="F458" s="230" t="s">
        <v>1302</v>
      </c>
      <c r="G458" s="39"/>
      <c r="H458" s="39"/>
      <c r="I458" s="231"/>
      <c r="J458" s="39"/>
      <c r="K458" s="39"/>
      <c r="L458" s="43"/>
      <c r="M458" s="232"/>
      <c r="N458" s="233"/>
      <c r="O458" s="83"/>
      <c r="P458" s="83"/>
      <c r="Q458" s="83"/>
      <c r="R458" s="83"/>
      <c r="S458" s="83"/>
      <c r="T458" s="84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16" t="s">
        <v>181</v>
      </c>
      <c r="AU458" s="16" t="s">
        <v>85</v>
      </c>
    </row>
    <row r="459" s="2" customFormat="1" ht="37.8" customHeight="1">
      <c r="A459" s="37"/>
      <c r="B459" s="38"/>
      <c r="C459" s="211" t="s">
        <v>1074</v>
      </c>
      <c r="D459" s="211" t="s">
        <v>129</v>
      </c>
      <c r="E459" s="212" t="s">
        <v>1304</v>
      </c>
      <c r="F459" s="213" t="s">
        <v>1305</v>
      </c>
      <c r="G459" s="214" t="s">
        <v>177</v>
      </c>
      <c r="H459" s="215">
        <v>24.213999999999999</v>
      </c>
      <c r="I459" s="216"/>
      <c r="J459" s="217">
        <f>ROUND(I459*H459,2)</f>
        <v>0</v>
      </c>
      <c r="K459" s="213" t="s">
        <v>178</v>
      </c>
      <c r="L459" s="43"/>
      <c r="M459" s="225" t="s">
        <v>20</v>
      </c>
      <c r="N459" s="226" t="s">
        <v>46</v>
      </c>
      <c r="O459" s="83"/>
      <c r="P459" s="227">
        <f>O459*H459</f>
        <v>0</v>
      </c>
      <c r="Q459" s="227">
        <v>0.0070499999999999998</v>
      </c>
      <c r="R459" s="227">
        <f>Q459*H459</f>
        <v>0.17070869999999999</v>
      </c>
      <c r="S459" s="227">
        <v>0</v>
      </c>
      <c r="T459" s="228">
        <f>S459*H459</f>
        <v>0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223" t="s">
        <v>133</v>
      </c>
      <c r="AT459" s="223" t="s">
        <v>129</v>
      </c>
      <c r="AU459" s="223" t="s">
        <v>85</v>
      </c>
      <c r="AY459" s="16" t="s">
        <v>126</v>
      </c>
      <c r="BE459" s="224">
        <f>IF(N459="základní",J459,0)</f>
        <v>0</v>
      </c>
      <c r="BF459" s="224">
        <f>IF(N459="snížená",J459,0)</f>
        <v>0</v>
      </c>
      <c r="BG459" s="224">
        <f>IF(N459="zákl. přenesená",J459,0)</f>
        <v>0</v>
      </c>
      <c r="BH459" s="224">
        <f>IF(N459="sníž. přenesená",J459,0)</f>
        <v>0</v>
      </c>
      <c r="BI459" s="224">
        <f>IF(N459="nulová",J459,0)</f>
        <v>0</v>
      </c>
      <c r="BJ459" s="16" t="s">
        <v>83</v>
      </c>
      <c r="BK459" s="224">
        <f>ROUND(I459*H459,2)</f>
        <v>0</v>
      </c>
      <c r="BL459" s="16" t="s">
        <v>133</v>
      </c>
      <c r="BM459" s="223" t="s">
        <v>1306</v>
      </c>
    </row>
    <row r="460" s="2" customFormat="1">
      <c r="A460" s="37"/>
      <c r="B460" s="38"/>
      <c r="C460" s="39"/>
      <c r="D460" s="229" t="s">
        <v>181</v>
      </c>
      <c r="E460" s="39"/>
      <c r="F460" s="230" t="s">
        <v>1307</v>
      </c>
      <c r="G460" s="39"/>
      <c r="H460" s="39"/>
      <c r="I460" s="231"/>
      <c r="J460" s="39"/>
      <c r="K460" s="39"/>
      <c r="L460" s="43"/>
      <c r="M460" s="232"/>
      <c r="N460" s="233"/>
      <c r="O460" s="83"/>
      <c r="P460" s="83"/>
      <c r="Q460" s="83"/>
      <c r="R460" s="83"/>
      <c r="S460" s="83"/>
      <c r="T460" s="84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T460" s="16" t="s">
        <v>181</v>
      </c>
      <c r="AU460" s="16" t="s">
        <v>85</v>
      </c>
    </row>
    <row r="461" s="2" customFormat="1" ht="37.8" customHeight="1">
      <c r="A461" s="37"/>
      <c r="B461" s="38"/>
      <c r="C461" s="234" t="s">
        <v>1079</v>
      </c>
      <c r="D461" s="234" t="s">
        <v>244</v>
      </c>
      <c r="E461" s="235" t="s">
        <v>1309</v>
      </c>
      <c r="F461" s="236" t="s">
        <v>1310</v>
      </c>
      <c r="G461" s="237" t="s">
        <v>177</v>
      </c>
      <c r="H461" s="238">
        <v>27.846</v>
      </c>
      <c r="I461" s="239"/>
      <c r="J461" s="240">
        <f>ROUND(I461*H461,2)</f>
        <v>0</v>
      </c>
      <c r="K461" s="236" t="s">
        <v>178</v>
      </c>
      <c r="L461" s="241"/>
      <c r="M461" s="242" t="s">
        <v>20</v>
      </c>
      <c r="N461" s="243" t="s">
        <v>46</v>
      </c>
      <c r="O461" s="83"/>
      <c r="P461" s="227">
        <f>O461*H461</f>
        <v>0</v>
      </c>
      <c r="Q461" s="227">
        <v>0.0016000000000000001</v>
      </c>
      <c r="R461" s="227">
        <f>Q461*H461</f>
        <v>0.044553600000000006</v>
      </c>
      <c r="S461" s="227">
        <v>0</v>
      </c>
      <c r="T461" s="228">
        <f>S461*H461</f>
        <v>0</v>
      </c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R461" s="223" t="s">
        <v>335</v>
      </c>
      <c r="AT461" s="223" t="s">
        <v>244</v>
      </c>
      <c r="AU461" s="223" t="s">
        <v>85</v>
      </c>
      <c r="AY461" s="16" t="s">
        <v>126</v>
      </c>
      <c r="BE461" s="224">
        <f>IF(N461="základní",J461,0)</f>
        <v>0</v>
      </c>
      <c r="BF461" s="224">
        <f>IF(N461="snížená",J461,0)</f>
        <v>0</v>
      </c>
      <c r="BG461" s="224">
        <f>IF(N461="zákl. přenesená",J461,0)</f>
        <v>0</v>
      </c>
      <c r="BH461" s="224">
        <f>IF(N461="sníž. přenesená",J461,0)</f>
        <v>0</v>
      </c>
      <c r="BI461" s="224">
        <f>IF(N461="nulová",J461,0)</f>
        <v>0</v>
      </c>
      <c r="BJ461" s="16" t="s">
        <v>83</v>
      </c>
      <c r="BK461" s="224">
        <f>ROUND(I461*H461,2)</f>
        <v>0</v>
      </c>
      <c r="BL461" s="16" t="s">
        <v>133</v>
      </c>
      <c r="BM461" s="223" t="s">
        <v>1311</v>
      </c>
    </row>
    <row r="462" s="2" customFormat="1" ht="24.15" customHeight="1">
      <c r="A462" s="37"/>
      <c r="B462" s="38"/>
      <c r="C462" s="211" t="s">
        <v>1084</v>
      </c>
      <c r="D462" s="211" t="s">
        <v>129</v>
      </c>
      <c r="E462" s="212" t="s">
        <v>1313</v>
      </c>
      <c r="F462" s="213" t="s">
        <v>1314</v>
      </c>
      <c r="G462" s="214" t="s">
        <v>190</v>
      </c>
      <c r="H462" s="215">
        <v>23.719999999999999</v>
      </c>
      <c r="I462" s="216"/>
      <c r="J462" s="217">
        <f>ROUND(I462*H462,2)</f>
        <v>0</v>
      </c>
      <c r="K462" s="213" t="s">
        <v>178</v>
      </c>
      <c r="L462" s="43"/>
      <c r="M462" s="225" t="s">
        <v>20</v>
      </c>
      <c r="N462" s="226" t="s">
        <v>46</v>
      </c>
      <c r="O462" s="83"/>
      <c r="P462" s="227">
        <f>O462*H462</f>
        <v>0</v>
      </c>
      <c r="Q462" s="227">
        <v>0.00020000000000000001</v>
      </c>
      <c r="R462" s="227">
        <f>Q462*H462</f>
        <v>0.004744</v>
      </c>
      <c r="S462" s="227">
        <v>0</v>
      </c>
      <c r="T462" s="228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223" t="s">
        <v>133</v>
      </c>
      <c r="AT462" s="223" t="s">
        <v>129</v>
      </c>
      <c r="AU462" s="223" t="s">
        <v>85</v>
      </c>
      <c r="AY462" s="16" t="s">
        <v>126</v>
      </c>
      <c r="BE462" s="224">
        <f>IF(N462="základní",J462,0)</f>
        <v>0</v>
      </c>
      <c r="BF462" s="224">
        <f>IF(N462="snížená",J462,0)</f>
        <v>0</v>
      </c>
      <c r="BG462" s="224">
        <f>IF(N462="zákl. přenesená",J462,0)</f>
        <v>0</v>
      </c>
      <c r="BH462" s="224">
        <f>IF(N462="sníž. přenesená",J462,0)</f>
        <v>0</v>
      </c>
      <c r="BI462" s="224">
        <f>IF(N462="nulová",J462,0)</f>
        <v>0</v>
      </c>
      <c r="BJ462" s="16" t="s">
        <v>83</v>
      </c>
      <c r="BK462" s="224">
        <f>ROUND(I462*H462,2)</f>
        <v>0</v>
      </c>
      <c r="BL462" s="16" t="s">
        <v>133</v>
      </c>
      <c r="BM462" s="223" t="s">
        <v>1315</v>
      </c>
    </row>
    <row r="463" s="2" customFormat="1">
      <c r="A463" s="37"/>
      <c r="B463" s="38"/>
      <c r="C463" s="39"/>
      <c r="D463" s="229" t="s">
        <v>181</v>
      </c>
      <c r="E463" s="39"/>
      <c r="F463" s="230" t="s">
        <v>1316</v>
      </c>
      <c r="G463" s="39"/>
      <c r="H463" s="39"/>
      <c r="I463" s="231"/>
      <c r="J463" s="39"/>
      <c r="K463" s="39"/>
      <c r="L463" s="43"/>
      <c r="M463" s="232"/>
      <c r="N463" s="233"/>
      <c r="O463" s="83"/>
      <c r="P463" s="83"/>
      <c r="Q463" s="83"/>
      <c r="R463" s="83"/>
      <c r="S463" s="83"/>
      <c r="T463" s="84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T463" s="16" t="s">
        <v>181</v>
      </c>
      <c r="AU463" s="16" t="s">
        <v>85</v>
      </c>
    </row>
    <row r="464" s="2" customFormat="1" ht="49.05" customHeight="1">
      <c r="A464" s="37"/>
      <c r="B464" s="38"/>
      <c r="C464" s="211" t="s">
        <v>1089</v>
      </c>
      <c r="D464" s="211" t="s">
        <v>129</v>
      </c>
      <c r="E464" s="212" t="s">
        <v>1318</v>
      </c>
      <c r="F464" s="213" t="s">
        <v>1319</v>
      </c>
      <c r="G464" s="214" t="s">
        <v>226</v>
      </c>
      <c r="H464" s="215">
        <v>0.49299999999999999</v>
      </c>
      <c r="I464" s="216"/>
      <c r="J464" s="217">
        <f>ROUND(I464*H464,2)</f>
        <v>0</v>
      </c>
      <c r="K464" s="213" t="s">
        <v>178</v>
      </c>
      <c r="L464" s="43"/>
      <c r="M464" s="225" t="s">
        <v>20</v>
      </c>
      <c r="N464" s="226" t="s">
        <v>46</v>
      </c>
      <c r="O464" s="83"/>
      <c r="P464" s="227">
        <f>O464*H464</f>
        <v>0</v>
      </c>
      <c r="Q464" s="227">
        <v>0</v>
      </c>
      <c r="R464" s="227">
        <f>Q464*H464</f>
        <v>0</v>
      </c>
      <c r="S464" s="227">
        <v>0</v>
      </c>
      <c r="T464" s="228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223" t="s">
        <v>133</v>
      </c>
      <c r="AT464" s="223" t="s">
        <v>129</v>
      </c>
      <c r="AU464" s="223" t="s">
        <v>85</v>
      </c>
      <c r="AY464" s="16" t="s">
        <v>126</v>
      </c>
      <c r="BE464" s="224">
        <f>IF(N464="základní",J464,0)</f>
        <v>0</v>
      </c>
      <c r="BF464" s="224">
        <f>IF(N464="snížená",J464,0)</f>
        <v>0</v>
      </c>
      <c r="BG464" s="224">
        <f>IF(N464="zákl. přenesená",J464,0)</f>
        <v>0</v>
      </c>
      <c r="BH464" s="224">
        <f>IF(N464="sníž. přenesená",J464,0)</f>
        <v>0</v>
      </c>
      <c r="BI464" s="224">
        <f>IF(N464="nulová",J464,0)</f>
        <v>0</v>
      </c>
      <c r="BJ464" s="16" t="s">
        <v>83</v>
      </c>
      <c r="BK464" s="224">
        <f>ROUND(I464*H464,2)</f>
        <v>0</v>
      </c>
      <c r="BL464" s="16" t="s">
        <v>133</v>
      </c>
      <c r="BM464" s="223" t="s">
        <v>1320</v>
      </c>
    </row>
    <row r="465" s="2" customFormat="1">
      <c r="A465" s="37"/>
      <c r="B465" s="38"/>
      <c r="C465" s="39"/>
      <c r="D465" s="229" t="s">
        <v>181</v>
      </c>
      <c r="E465" s="39"/>
      <c r="F465" s="230" t="s">
        <v>1321</v>
      </c>
      <c r="G465" s="39"/>
      <c r="H465" s="39"/>
      <c r="I465" s="231"/>
      <c r="J465" s="39"/>
      <c r="K465" s="39"/>
      <c r="L465" s="43"/>
      <c r="M465" s="232"/>
      <c r="N465" s="233"/>
      <c r="O465" s="83"/>
      <c r="P465" s="83"/>
      <c r="Q465" s="83"/>
      <c r="R465" s="83"/>
      <c r="S465" s="83"/>
      <c r="T465" s="84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T465" s="16" t="s">
        <v>181</v>
      </c>
      <c r="AU465" s="16" t="s">
        <v>85</v>
      </c>
    </row>
    <row r="466" s="12" customFormat="1" ht="22.8" customHeight="1">
      <c r="A466" s="12"/>
      <c r="B466" s="195"/>
      <c r="C466" s="196"/>
      <c r="D466" s="197" t="s">
        <v>74</v>
      </c>
      <c r="E466" s="209" t="s">
        <v>1322</v>
      </c>
      <c r="F466" s="209" t="s">
        <v>1323</v>
      </c>
      <c r="G466" s="196"/>
      <c r="H466" s="196"/>
      <c r="I466" s="199"/>
      <c r="J466" s="210">
        <f>BK466</f>
        <v>0</v>
      </c>
      <c r="K466" s="196"/>
      <c r="L466" s="201"/>
      <c r="M466" s="202"/>
      <c r="N466" s="203"/>
      <c r="O466" s="203"/>
      <c r="P466" s="204">
        <f>SUM(P467:P483)</f>
        <v>0</v>
      </c>
      <c r="Q466" s="203"/>
      <c r="R466" s="204">
        <f>SUM(R467:R483)</f>
        <v>0.38599999999999995</v>
      </c>
      <c r="S466" s="203"/>
      <c r="T466" s="205">
        <f>SUM(T467:T483)</f>
        <v>0.16010000000000002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06" t="s">
        <v>85</v>
      </c>
      <c r="AT466" s="207" t="s">
        <v>74</v>
      </c>
      <c r="AU466" s="207" t="s">
        <v>83</v>
      </c>
      <c r="AY466" s="206" t="s">
        <v>126</v>
      </c>
      <c r="BK466" s="208">
        <f>SUM(BK467:BK483)</f>
        <v>0</v>
      </c>
    </row>
    <row r="467" s="2" customFormat="1" ht="24.15" customHeight="1">
      <c r="A467" s="37"/>
      <c r="B467" s="38"/>
      <c r="C467" s="211" t="s">
        <v>1096</v>
      </c>
      <c r="D467" s="211" t="s">
        <v>129</v>
      </c>
      <c r="E467" s="212" t="s">
        <v>1325</v>
      </c>
      <c r="F467" s="213" t="s">
        <v>1326</v>
      </c>
      <c r="G467" s="214" t="s">
        <v>327</v>
      </c>
      <c r="H467" s="215">
        <v>3</v>
      </c>
      <c r="I467" s="216"/>
      <c r="J467" s="217">
        <f>ROUND(I467*H467,2)</f>
        <v>0</v>
      </c>
      <c r="K467" s="213" t="s">
        <v>178</v>
      </c>
      <c r="L467" s="43"/>
      <c r="M467" s="225" t="s">
        <v>20</v>
      </c>
      <c r="N467" s="226" t="s">
        <v>46</v>
      </c>
      <c r="O467" s="83"/>
      <c r="P467" s="227">
        <f>O467*H467</f>
        <v>0</v>
      </c>
      <c r="Q467" s="227">
        <v>0</v>
      </c>
      <c r="R467" s="227">
        <f>Q467*H467</f>
        <v>0</v>
      </c>
      <c r="S467" s="227">
        <v>0.024</v>
      </c>
      <c r="T467" s="228">
        <f>S467*H467</f>
        <v>0.072000000000000008</v>
      </c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R467" s="223" t="s">
        <v>133</v>
      </c>
      <c r="AT467" s="223" t="s">
        <v>129</v>
      </c>
      <c r="AU467" s="223" t="s">
        <v>85</v>
      </c>
      <c r="AY467" s="16" t="s">
        <v>126</v>
      </c>
      <c r="BE467" s="224">
        <f>IF(N467="základní",J467,0)</f>
        <v>0</v>
      </c>
      <c r="BF467" s="224">
        <f>IF(N467="snížená",J467,0)</f>
        <v>0</v>
      </c>
      <c r="BG467" s="224">
        <f>IF(N467="zákl. přenesená",J467,0)</f>
        <v>0</v>
      </c>
      <c r="BH467" s="224">
        <f>IF(N467="sníž. přenesená",J467,0)</f>
        <v>0</v>
      </c>
      <c r="BI467" s="224">
        <f>IF(N467="nulová",J467,0)</f>
        <v>0</v>
      </c>
      <c r="BJ467" s="16" t="s">
        <v>83</v>
      </c>
      <c r="BK467" s="224">
        <f>ROUND(I467*H467,2)</f>
        <v>0</v>
      </c>
      <c r="BL467" s="16" t="s">
        <v>133</v>
      </c>
      <c r="BM467" s="223" t="s">
        <v>1327</v>
      </c>
    </row>
    <row r="468" s="2" customFormat="1">
      <c r="A468" s="37"/>
      <c r="B468" s="38"/>
      <c r="C468" s="39"/>
      <c r="D468" s="229" t="s">
        <v>181</v>
      </c>
      <c r="E468" s="39"/>
      <c r="F468" s="230" t="s">
        <v>1328</v>
      </c>
      <c r="G468" s="39"/>
      <c r="H468" s="39"/>
      <c r="I468" s="231"/>
      <c r="J468" s="39"/>
      <c r="K468" s="39"/>
      <c r="L468" s="43"/>
      <c r="M468" s="232"/>
      <c r="N468" s="233"/>
      <c r="O468" s="83"/>
      <c r="P468" s="83"/>
      <c r="Q468" s="83"/>
      <c r="R468" s="83"/>
      <c r="S468" s="83"/>
      <c r="T468" s="84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T468" s="16" t="s">
        <v>181</v>
      </c>
      <c r="AU468" s="16" t="s">
        <v>85</v>
      </c>
    </row>
    <row r="469" s="2" customFormat="1" ht="24.15" customHeight="1">
      <c r="A469" s="37"/>
      <c r="B469" s="38"/>
      <c r="C469" s="211" t="s">
        <v>1101</v>
      </c>
      <c r="D469" s="211" t="s">
        <v>129</v>
      </c>
      <c r="E469" s="212" t="s">
        <v>1330</v>
      </c>
      <c r="F469" s="213" t="s">
        <v>1331</v>
      </c>
      <c r="G469" s="214" t="s">
        <v>177</v>
      </c>
      <c r="H469" s="215">
        <v>5.1189999999999998</v>
      </c>
      <c r="I469" s="216"/>
      <c r="J469" s="217">
        <f>ROUND(I469*H469,2)</f>
        <v>0</v>
      </c>
      <c r="K469" s="213" t="s">
        <v>178</v>
      </c>
      <c r="L469" s="43"/>
      <c r="M469" s="225" t="s">
        <v>20</v>
      </c>
      <c r="N469" s="226" t="s">
        <v>46</v>
      </c>
      <c r="O469" s="83"/>
      <c r="P469" s="227">
        <f>O469*H469</f>
        <v>0</v>
      </c>
      <c r="Q469" s="227">
        <v>0</v>
      </c>
      <c r="R469" s="227">
        <f>Q469*H469</f>
        <v>0</v>
      </c>
      <c r="S469" s="227">
        <v>0</v>
      </c>
      <c r="T469" s="228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223" t="s">
        <v>133</v>
      </c>
      <c r="AT469" s="223" t="s">
        <v>129</v>
      </c>
      <c r="AU469" s="223" t="s">
        <v>85</v>
      </c>
      <c r="AY469" s="16" t="s">
        <v>126</v>
      </c>
      <c r="BE469" s="224">
        <f>IF(N469="základní",J469,0)</f>
        <v>0</v>
      </c>
      <c r="BF469" s="224">
        <f>IF(N469="snížená",J469,0)</f>
        <v>0</v>
      </c>
      <c r="BG469" s="224">
        <f>IF(N469="zákl. přenesená",J469,0)</f>
        <v>0</v>
      </c>
      <c r="BH469" s="224">
        <f>IF(N469="sníž. přenesená",J469,0)</f>
        <v>0</v>
      </c>
      <c r="BI469" s="224">
        <f>IF(N469="nulová",J469,0)</f>
        <v>0</v>
      </c>
      <c r="BJ469" s="16" t="s">
        <v>83</v>
      </c>
      <c r="BK469" s="224">
        <f>ROUND(I469*H469,2)</f>
        <v>0</v>
      </c>
      <c r="BL469" s="16" t="s">
        <v>133</v>
      </c>
      <c r="BM469" s="223" t="s">
        <v>1332</v>
      </c>
    </row>
    <row r="470" s="2" customFormat="1">
      <c r="A470" s="37"/>
      <c r="B470" s="38"/>
      <c r="C470" s="39"/>
      <c r="D470" s="229" t="s">
        <v>181</v>
      </c>
      <c r="E470" s="39"/>
      <c r="F470" s="230" t="s">
        <v>1333</v>
      </c>
      <c r="G470" s="39"/>
      <c r="H470" s="39"/>
      <c r="I470" s="231"/>
      <c r="J470" s="39"/>
      <c r="K470" s="39"/>
      <c r="L470" s="43"/>
      <c r="M470" s="232"/>
      <c r="N470" s="233"/>
      <c r="O470" s="83"/>
      <c r="P470" s="83"/>
      <c r="Q470" s="83"/>
      <c r="R470" s="83"/>
      <c r="S470" s="83"/>
      <c r="T470" s="84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T470" s="16" t="s">
        <v>181</v>
      </c>
      <c r="AU470" s="16" t="s">
        <v>85</v>
      </c>
    </row>
    <row r="471" s="2" customFormat="1" ht="33" customHeight="1">
      <c r="A471" s="37"/>
      <c r="B471" s="38"/>
      <c r="C471" s="234" t="s">
        <v>1106</v>
      </c>
      <c r="D471" s="234" t="s">
        <v>244</v>
      </c>
      <c r="E471" s="235" t="s">
        <v>1335</v>
      </c>
      <c r="F471" s="236" t="s">
        <v>1767</v>
      </c>
      <c r="G471" s="237" t="s">
        <v>327</v>
      </c>
      <c r="H471" s="238">
        <v>1</v>
      </c>
      <c r="I471" s="239"/>
      <c r="J471" s="240">
        <f>ROUND(I471*H471,2)</f>
        <v>0</v>
      </c>
      <c r="K471" s="236" t="s">
        <v>20</v>
      </c>
      <c r="L471" s="241"/>
      <c r="M471" s="242" t="s">
        <v>20</v>
      </c>
      <c r="N471" s="243" t="s">
        <v>46</v>
      </c>
      <c r="O471" s="83"/>
      <c r="P471" s="227">
        <f>O471*H471</f>
        <v>0</v>
      </c>
      <c r="Q471" s="227">
        <v>0.042999999999999997</v>
      </c>
      <c r="R471" s="227">
        <f>Q471*H471</f>
        <v>0.042999999999999997</v>
      </c>
      <c r="S471" s="227">
        <v>0</v>
      </c>
      <c r="T471" s="228">
        <f>S471*H471</f>
        <v>0</v>
      </c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R471" s="223" t="s">
        <v>335</v>
      </c>
      <c r="AT471" s="223" t="s">
        <v>244</v>
      </c>
      <c r="AU471" s="223" t="s">
        <v>85</v>
      </c>
      <c r="AY471" s="16" t="s">
        <v>126</v>
      </c>
      <c r="BE471" s="224">
        <f>IF(N471="základní",J471,0)</f>
        <v>0</v>
      </c>
      <c r="BF471" s="224">
        <f>IF(N471="snížená",J471,0)</f>
        <v>0</v>
      </c>
      <c r="BG471" s="224">
        <f>IF(N471="zákl. přenesená",J471,0)</f>
        <v>0</v>
      </c>
      <c r="BH471" s="224">
        <f>IF(N471="sníž. přenesená",J471,0)</f>
        <v>0</v>
      </c>
      <c r="BI471" s="224">
        <f>IF(N471="nulová",J471,0)</f>
        <v>0</v>
      </c>
      <c r="BJ471" s="16" t="s">
        <v>83</v>
      </c>
      <c r="BK471" s="224">
        <f>ROUND(I471*H471,2)</f>
        <v>0</v>
      </c>
      <c r="BL471" s="16" t="s">
        <v>133</v>
      </c>
      <c r="BM471" s="223" t="s">
        <v>1337</v>
      </c>
    </row>
    <row r="472" s="2" customFormat="1" ht="33" customHeight="1">
      <c r="A472" s="37"/>
      <c r="B472" s="38"/>
      <c r="C472" s="234" t="s">
        <v>1110</v>
      </c>
      <c r="D472" s="234" t="s">
        <v>244</v>
      </c>
      <c r="E472" s="235" t="s">
        <v>1339</v>
      </c>
      <c r="F472" s="236" t="s">
        <v>1340</v>
      </c>
      <c r="G472" s="237" t="s">
        <v>327</v>
      </c>
      <c r="H472" s="238">
        <v>1</v>
      </c>
      <c r="I472" s="239"/>
      <c r="J472" s="240">
        <f>ROUND(I472*H472,2)</f>
        <v>0</v>
      </c>
      <c r="K472" s="236" t="s">
        <v>20</v>
      </c>
      <c r="L472" s="241"/>
      <c r="M472" s="242" t="s">
        <v>20</v>
      </c>
      <c r="N472" s="243" t="s">
        <v>46</v>
      </c>
      <c r="O472" s="83"/>
      <c r="P472" s="227">
        <f>O472*H472</f>
        <v>0</v>
      </c>
      <c r="Q472" s="227">
        <v>0.039</v>
      </c>
      <c r="R472" s="227">
        <f>Q472*H472</f>
        <v>0.039</v>
      </c>
      <c r="S472" s="227">
        <v>0</v>
      </c>
      <c r="T472" s="228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223" t="s">
        <v>335</v>
      </c>
      <c r="AT472" s="223" t="s">
        <v>244</v>
      </c>
      <c r="AU472" s="223" t="s">
        <v>85</v>
      </c>
      <c r="AY472" s="16" t="s">
        <v>126</v>
      </c>
      <c r="BE472" s="224">
        <f>IF(N472="základní",J472,0)</f>
        <v>0</v>
      </c>
      <c r="BF472" s="224">
        <f>IF(N472="snížená",J472,0)</f>
        <v>0</v>
      </c>
      <c r="BG472" s="224">
        <f>IF(N472="zákl. přenesená",J472,0)</f>
        <v>0</v>
      </c>
      <c r="BH472" s="224">
        <f>IF(N472="sníž. přenesená",J472,0)</f>
        <v>0</v>
      </c>
      <c r="BI472" s="224">
        <f>IF(N472="nulová",J472,0)</f>
        <v>0</v>
      </c>
      <c r="BJ472" s="16" t="s">
        <v>83</v>
      </c>
      <c r="BK472" s="224">
        <f>ROUND(I472*H472,2)</f>
        <v>0</v>
      </c>
      <c r="BL472" s="16" t="s">
        <v>133</v>
      </c>
      <c r="BM472" s="223" t="s">
        <v>1341</v>
      </c>
    </row>
    <row r="473" s="2" customFormat="1" ht="16.5" customHeight="1">
      <c r="A473" s="37"/>
      <c r="B473" s="38"/>
      <c r="C473" s="211" t="s">
        <v>1115</v>
      </c>
      <c r="D473" s="211" t="s">
        <v>129</v>
      </c>
      <c r="E473" s="212" t="s">
        <v>1343</v>
      </c>
      <c r="F473" s="213" t="s">
        <v>1344</v>
      </c>
      <c r="G473" s="214" t="s">
        <v>327</v>
      </c>
      <c r="H473" s="215">
        <v>1</v>
      </c>
      <c r="I473" s="216"/>
      <c r="J473" s="217">
        <f>ROUND(I473*H473,2)</f>
        <v>0</v>
      </c>
      <c r="K473" s="213" t="s">
        <v>20</v>
      </c>
      <c r="L473" s="43"/>
      <c r="M473" s="225" t="s">
        <v>20</v>
      </c>
      <c r="N473" s="226" t="s">
        <v>46</v>
      </c>
      <c r="O473" s="83"/>
      <c r="P473" s="227">
        <f>O473*H473</f>
        <v>0</v>
      </c>
      <c r="Q473" s="227">
        <v>0</v>
      </c>
      <c r="R473" s="227">
        <f>Q473*H473</f>
        <v>0</v>
      </c>
      <c r="S473" s="227">
        <v>0</v>
      </c>
      <c r="T473" s="228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223" t="s">
        <v>133</v>
      </c>
      <c r="AT473" s="223" t="s">
        <v>129</v>
      </c>
      <c r="AU473" s="223" t="s">
        <v>85</v>
      </c>
      <c r="AY473" s="16" t="s">
        <v>126</v>
      </c>
      <c r="BE473" s="224">
        <f>IF(N473="základní",J473,0)</f>
        <v>0</v>
      </c>
      <c r="BF473" s="224">
        <f>IF(N473="snížená",J473,0)</f>
        <v>0</v>
      </c>
      <c r="BG473" s="224">
        <f>IF(N473="zákl. přenesená",J473,0)</f>
        <v>0</v>
      </c>
      <c r="BH473" s="224">
        <f>IF(N473="sníž. přenesená",J473,0)</f>
        <v>0</v>
      </c>
      <c r="BI473" s="224">
        <f>IF(N473="nulová",J473,0)</f>
        <v>0</v>
      </c>
      <c r="BJ473" s="16" t="s">
        <v>83</v>
      </c>
      <c r="BK473" s="224">
        <f>ROUND(I473*H473,2)</f>
        <v>0</v>
      </c>
      <c r="BL473" s="16" t="s">
        <v>133</v>
      </c>
      <c r="BM473" s="223" t="s">
        <v>1345</v>
      </c>
    </row>
    <row r="474" s="2" customFormat="1" ht="55.5" customHeight="1">
      <c r="A474" s="37"/>
      <c r="B474" s="38"/>
      <c r="C474" s="234" t="s">
        <v>1120</v>
      </c>
      <c r="D474" s="234" t="s">
        <v>244</v>
      </c>
      <c r="E474" s="235" t="s">
        <v>1347</v>
      </c>
      <c r="F474" s="236" t="s">
        <v>1768</v>
      </c>
      <c r="G474" s="237" t="s">
        <v>327</v>
      </c>
      <c r="H474" s="238">
        <v>1</v>
      </c>
      <c r="I474" s="239"/>
      <c r="J474" s="240">
        <f>ROUND(I474*H474,2)</f>
        <v>0</v>
      </c>
      <c r="K474" s="236" t="s">
        <v>20</v>
      </c>
      <c r="L474" s="241"/>
      <c r="M474" s="242" t="s">
        <v>20</v>
      </c>
      <c r="N474" s="243" t="s">
        <v>46</v>
      </c>
      <c r="O474" s="83"/>
      <c r="P474" s="227">
        <f>O474*H474</f>
        <v>0</v>
      </c>
      <c r="Q474" s="227">
        <v>0.039</v>
      </c>
      <c r="R474" s="227">
        <f>Q474*H474</f>
        <v>0.039</v>
      </c>
      <c r="S474" s="227">
        <v>0</v>
      </c>
      <c r="T474" s="228">
        <f>S474*H474</f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R474" s="223" t="s">
        <v>335</v>
      </c>
      <c r="AT474" s="223" t="s">
        <v>244</v>
      </c>
      <c r="AU474" s="223" t="s">
        <v>85</v>
      </c>
      <c r="AY474" s="16" t="s">
        <v>126</v>
      </c>
      <c r="BE474" s="224">
        <f>IF(N474="základní",J474,0)</f>
        <v>0</v>
      </c>
      <c r="BF474" s="224">
        <f>IF(N474="snížená",J474,0)</f>
        <v>0</v>
      </c>
      <c r="BG474" s="224">
        <f>IF(N474="zákl. přenesená",J474,0)</f>
        <v>0</v>
      </c>
      <c r="BH474" s="224">
        <f>IF(N474="sníž. přenesená",J474,0)</f>
        <v>0</v>
      </c>
      <c r="BI474" s="224">
        <f>IF(N474="nulová",J474,0)</f>
        <v>0</v>
      </c>
      <c r="BJ474" s="16" t="s">
        <v>83</v>
      </c>
      <c r="BK474" s="224">
        <f>ROUND(I474*H474,2)</f>
        <v>0</v>
      </c>
      <c r="BL474" s="16" t="s">
        <v>133</v>
      </c>
      <c r="BM474" s="223" t="s">
        <v>1349</v>
      </c>
    </row>
    <row r="475" s="2" customFormat="1" ht="24.15" customHeight="1">
      <c r="A475" s="37"/>
      <c r="B475" s="38"/>
      <c r="C475" s="211" t="s">
        <v>1125</v>
      </c>
      <c r="D475" s="211" t="s">
        <v>129</v>
      </c>
      <c r="E475" s="212" t="s">
        <v>1351</v>
      </c>
      <c r="F475" s="213" t="s">
        <v>1352</v>
      </c>
      <c r="G475" s="214" t="s">
        <v>327</v>
      </c>
      <c r="H475" s="215">
        <v>1</v>
      </c>
      <c r="I475" s="216"/>
      <c r="J475" s="217">
        <f>ROUND(I475*H475,2)</f>
        <v>0</v>
      </c>
      <c r="K475" s="213" t="s">
        <v>20</v>
      </c>
      <c r="L475" s="43"/>
      <c r="M475" s="225" t="s">
        <v>20</v>
      </c>
      <c r="N475" s="226" t="s">
        <v>46</v>
      </c>
      <c r="O475" s="83"/>
      <c r="P475" s="227">
        <f>O475*H475</f>
        <v>0</v>
      </c>
      <c r="Q475" s="227">
        <v>0</v>
      </c>
      <c r="R475" s="227">
        <f>Q475*H475</f>
        <v>0</v>
      </c>
      <c r="S475" s="227">
        <v>0</v>
      </c>
      <c r="T475" s="228">
        <f>S475*H475</f>
        <v>0</v>
      </c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R475" s="223" t="s">
        <v>133</v>
      </c>
      <c r="AT475" s="223" t="s">
        <v>129</v>
      </c>
      <c r="AU475" s="223" t="s">
        <v>85</v>
      </c>
      <c r="AY475" s="16" t="s">
        <v>126</v>
      </c>
      <c r="BE475" s="224">
        <f>IF(N475="základní",J475,0)</f>
        <v>0</v>
      </c>
      <c r="BF475" s="224">
        <f>IF(N475="snížená",J475,0)</f>
        <v>0</v>
      </c>
      <c r="BG475" s="224">
        <f>IF(N475="zákl. přenesená",J475,0)</f>
        <v>0</v>
      </c>
      <c r="BH475" s="224">
        <f>IF(N475="sníž. přenesená",J475,0)</f>
        <v>0</v>
      </c>
      <c r="BI475" s="224">
        <f>IF(N475="nulová",J475,0)</f>
        <v>0</v>
      </c>
      <c r="BJ475" s="16" t="s">
        <v>83</v>
      </c>
      <c r="BK475" s="224">
        <f>ROUND(I475*H475,2)</f>
        <v>0</v>
      </c>
      <c r="BL475" s="16" t="s">
        <v>133</v>
      </c>
      <c r="BM475" s="223" t="s">
        <v>1353</v>
      </c>
    </row>
    <row r="476" s="2" customFormat="1" ht="37.8" customHeight="1">
      <c r="A476" s="37"/>
      <c r="B476" s="38"/>
      <c r="C476" s="234" t="s">
        <v>1130</v>
      </c>
      <c r="D476" s="234" t="s">
        <v>244</v>
      </c>
      <c r="E476" s="235" t="s">
        <v>1355</v>
      </c>
      <c r="F476" s="236" t="s">
        <v>1769</v>
      </c>
      <c r="G476" s="237" t="s">
        <v>327</v>
      </c>
      <c r="H476" s="238">
        <v>1</v>
      </c>
      <c r="I476" s="239"/>
      <c r="J476" s="240">
        <f>ROUND(I476*H476,2)</f>
        <v>0</v>
      </c>
      <c r="K476" s="236" t="s">
        <v>20</v>
      </c>
      <c r="L476" s="241"/>
      <c r="M476" s="242" t="s">
        <v>20</v>
      </c>
      <c r="N476" s="243" t="s">
        <v>46</v>
      </c>
      <c r="O476" s="83"/>
      <c r="P476" s="227">
        <f>O476*H476</f>
        <v>0</v>
      </c>
      <c r="Q476" s="227">
        <v>0.036999999999999998</v>
      </c>
      <c r="R476" s="227">
        <f>Q476*H476</f>
        <v>0.036999999999999998</v>
      </c>
      <c r="S476" s="227">
        <v>0</v>
      </c>
      <c r="T476" s="228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223" t="s">
        <v>335</v>
      </c>
      <c r="AT476" s="223" t="s">
        <v>244</v>
      </c>
      <c r="AU476" s="223" t="s">
        <v>85</v>
      </c>
      <c r="AY476" s="16" t="s">
        <v>126</v>
      </c>
      <c r="BE476" s="224">
        <f>IF(N476="základní",J476,0)</f>
        <v>0</v>
      </c>
      <c r="BF476" s="224">
        <f>IF(N476="snížená",J476,0)</f>
        <v>0</v>
      </c>
      <c r="BG476" s="224">
        <f>IF(N476="zákl. přenesená",J476,0)</f>
        <v>0</v>
      </c>
      <c r="BH476" s="224">
        <f>IF(N476="sníž. přenesená",J476,0)</f>
        <v>0</v>
      </c>
      <c r="BI476" s="224">
        <f>IF(N476="nulová",J476,0)</f>
        <v>0</v>
      </c>
      <c r="BJ476" s="16" t="s">
        <v>83</v>
      </c>
      <c r="BK476" s="224">
        <f>ROUND(I476*H476,2)</f>
        <v>0</v>
      </c>
      <c r="BL476" s="16" t="s">
        <v>133</v>
      </c>
      <c r="BM476" s="223" t="s">
        <v>1357</v>
      </c>
    </row>
    <row r="477" s="2" customFormat="1" ht="21.75" customHeight="1">
      <c r="A477" s="37"/>
      <c r="B477" s="38"/>
      <c r="C477" s="211" t="s">
        <v>1134</v>
      </c>
      <c r="D477" s="211" t="s">
        <v>129</v>
      </c>
      <c r="E477" s="212" t="s">
        <v>1359</v>
      </c>
      <c r="F477" s="213" t="s">
        <v>1360</v>
      </c>
      <c r="G477" s="214" t="s">
        <v>327</v>
      </c>
      <c r="H477" s="215">
        <v>2</v>
      </c>
      <c r="I477" s="216"/>
      <c r="J477" s="217">
        <f>ROUND(I477*H477,2)</f>
        <v>0</v>
      </c>
      <c r="K477" s="213" t="s">
        <v>20</v>
      </c>
      <c r="L477" s="43"/>
      <c r="M477" s="225" t="s">
        <v>20</v>
      </c>
      <c r="N477" s="226" t="s">
        <v>46</v>
      </c>
      <c r="O477" s="83"/>
      <c r="P477" s="227">
        <f>O477*H477</f>
        <v>0</v>
      </c>
      <c r="Q477" s="227">
        <v>0</v>
      </c>
      <c r="R477" s="227">
        <f>Q477*H477</f>
        <v>0</v>
      </c>
      <c r="S477" s="227">
        <v>0</v>
      </c>
      <c r="T477" s="228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223" t="s">
        <v>133</v>
      </c>
      <c r="AT477" s="223" t="s">
        <v>129</v>
      </c>
      <c r="AU477" s="223" t="s">
        <v>85</v>
      </c>
      <c r="AY477" s="16" t="s">
        <v>126</v>
      </c>
      <c r="BE477" s="224">
        <f>IF(N477="základní",J477,0)</f>
        <v>0</v>
      </c>
      <c r="BF477" s="224">
        <f>IF(N477="snížená",J477,0)</f>
        <v>0</v>
      </c>
      <c r="BG477" s="224">
        <f>IF(N477="zákl. přenesená",J477,0)</f>
        <v>0</v>
      </c>
      <c r="BH477" s="224">
        <f>IF(N477="sníž. přenesená",J477,0)</f>
        <v>0</v>
      </c>
      <c r="BI477" s="224">
        <f>IF(N477="nulová",J477,0)</f>
        <v>0</v>
      </c>
      <c r="BJ477" s="16" t="s">
        <v>83</v>
      </c>
      <c r="BK477" s="224">
        <f>ROUND(I477*H477,2)</f>
        <v>0</v>
      </c>
      <c r="BL477" s="16" t="s">
        <v>133</v>
      </c>
      <c r="BM477" s="223" t="s">
        <v>1361</v>
      </c>
    </row>
    <row r="478" s="2" customFormat="1" ht="37.8" customHeight="1">
      <c r="A478" s="37"/>
      <c r="B478" s="38"/>
      <c r="C478" s="234" t="s">
        <v>1139</v>
      </c>
      <c r="D478" s="234" t="s">
        <v>244</v>
      </c>
      <c r="E478" s="235" t="s">
        <v>1363</v>
      </c>
      <c r="F478" s="236" t="s">
        <v>1770</v>
      </c>
      <c r="G478" s="237" t="s">
        <v>327</v>
      </c>
      <c r="H478" s="238">
        <v>2</v>
      </c>
      <c r="I478" s="239"/>
      <c r="J478" s="240">
        <f>ROUND(I478*H478,2)</f>
        <v>0</v>
      </c>
      <c r="K478" s="236" t="s">
        <v>178</v>
      </c>
      <c r="L478" s="241"/>
      <c r="M478" s="242" t="s">
        <v>20</v>
      </c>
      <c r="N478" s="243" t="s">
        <v>46</v>
      </c>
      <c r="O478" s="83"/>
      <c r="P478" s="227">
        <f>O478*H478</f>
        <v>0</v>
      </c>
      <c r="Q478" s="227">
        <v>0.056000000000000001</v>
      </c>
      <c r="R478" s="227">
        <f>Q478*H478</f>
        <v>0.112</v>
      </c>
      <c r="S478" s="227">
        <v>0</v>
      </c>
      <c r="T478" s="228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223" t="s">
        <v>335</v>
      </c>
      <c r="AT478" s="223" t="s">
        <v>244</v>
      </c>
      <c r="AU478" s="223" t="s">
        <v>85</v>
      </c>
      <c r="AY478" s="16" t="s">
        <v>126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6" t="s">
        <v>83</v>
      </c>
      <c r="BK478" s="224">
        <f>ROUND(I478*H478,2)</f>
        <v>0</v>
      </c>
      <c r="BL478" s="16" t="s">
        <v>133</v>
      </c>
      <c r="BM478" s="223" t="s">
        <v>1365</v>
      </c>
    </row>
    <row r="479" s="2" customFormat="1" ht="21.75" customHeight="1">
      <c r="A479" s="37"/>
      <c r="B479" s="38"/>
      <c r="C479" s="211" t="s">
        <v>1143</v>
      </c>
      <c r="D479" s="211" t="s">
        <v>129</v>
      </c>
      <c r="E479" s="212" t="s">
        <v>1367</v>
      </c>
      <c r="F479" s="213" t="s">
        <v>1368</v>
      </c>
      <c r="G479" s="214" t="s">
        <v>327</v>
      </c>
      <c r="H479" s="215">
        <v>1</v>
      </c>
      <c r="I479" s="216"/>
      <c r="J479" s="217">
        <f>ROUND(I479*H479,2)</f>
        <v>0</v>
      </c>
      <c r="K479" s="213" t="s">
        <v>20</v>
      </c>
      <c r="L479" s="43"/>
      <c r="M479" s="225" t="s">
        <v>20</v>
      </c>
      <c r="N479" s="226" t="s">
        <v>46</v>
      </c>
      <c r="O479" s="83"/>
      <c r="P479" s="227">
        <f>O479*H479</f>
        <v>0</v>
      </c>
      <c r="Q479" s="227">
        <v>0</v>
      </c>
      <c r="R479" s="227">
        <f>Q479*H479</f>
        <v>0</v>
      </c>
      <c r="S479" s="227">
        <v>0</v>
      </c>
      <c r="T479" s="228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223" t="s">
        <v>133</v>
      </c>
      <c r="AT479" s="223" t="s">
        <v>129</v>
      </c>
      <c r="AU479" s="223" t="s">
        <v>85</v>
      </c>
      <c r="AY479" s="16" t="s">
        <v>126</v>
      </c>
      <c r="BE479" s="224">
        <f>IF(N479="základní",J479,0)</f>
        <v>0</v>
      </c>
      <c r="BF479" s="224">
        <f>IF(N479="snížená",J479,0)</f>
        <v>0</v>
      </c>
      <c r="BG479" s="224">
        <f>IF(N479="zákl. přenesená",J479,0)</f>
        <v>0</v>
      </c>
      <c r="BH479" s="224">
        <f>IF(N479="sníž. přenesená",J479,0)</f>
        <v>0</v>
      </c>
      <c r="BI479" s="224">
        <f>IF(N479="nulová",J479,0)</f>
        <v>0</v>
      </c>
      <c r="BJ479" s="16" t="s">
        <v>83</v>
      </c>
      <c r="BK479" s="224">
        <f>ROUND(I479*H479,2)</f>
        <v>0</v>
      </c>
      <c r="BL479" s="16" t="s">
        <v>133</v>
      </c>
      <c r="BM479" s="223" t="s">
        <v>1369</v>
      </c>
    </row>
    <row r="480" s="2" customFormat="1" ht="37.8" customHeight="1">
      <c r="A480" s="37"/>
      <c r="B480" s="38"/>
      <c r="C480" s="234" t="s">
        <v>1148</v>
      </c>
      <c r="D480" s="234" t="s">
        <v>244</v>
      </c>
      <c r="E480" s="235" t="s">
        <v>1371</v>
      </c>
      <c r="F480" s="236" t="s">
        <v>1771</v>
      </c>
      <c r="G480" s="237" t="s">
        <v>327</v>
      </c>
      <c r="H480" s="238">
        <v>1</v>
      </c>
      <c r="I480" s="239"/>
      <c r="J480" s="240">
        <f>ROUND(I480*H480,2)</f>
        <v>0</v>
      </c>
      <c r="K480" s="236" t="s">
        <v>178</v>
      </c>
      <c r="L480" s="241"/>
      <c r="M480" s="242" t="s">
        <v>20</v>
      </c>
      <c r="N480" s="243" t="s">
        <v>46</v>
      </c>
      <c r="O480" s="83"/>
      <c r="P480" s="227">
        <f>O480*H480</f>
        <v>0</v>
      </c>
      <c r="Q480" s="227">
        <v>0.11600000000000001</v>
      </c>
      <c r="R480" s="227">
        <f>Q480*H480</f>
        <v>0.11600000000000001</v>
      </c>
      <c r="S480" s="227">
        <v>0</v>
      </c>
      <c r="T480" s="228">
        <f>S480*H480</f>
        <v>0</v>
      </c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R480" s="223" t="s">
        <v>335</v>
      </c>
      <c r="AT480" s="223" t="s">
        <v>244</v>
      </c>
      <c r="AU480" s="223" t="s">
        <v>85</v>
      </c>
      <c r="AY480" s="16" t="s">
        <v>126</v>
      </c>
      <c r="BE480" s="224">
        <f>IF(N480="základní",J480,0)</f>
        <v>0</v>
      </c>
      <c r="BF480" s="224">
        <f>IF(N480="snížená",J480,0)</f>
        <v>0</v>
      </c>
      <c r="BG480" s="224">
        <f>IF(N480="zákl. přenesená",J480,0)</f>
        <v>0</v>
      </c>
      <c r="BH480" s="224">
        <f>IF(N480="sníž. přenesená",J480,0)</f>
        <v>0</v>
      </c>
      <c r="BI480" s="224">
        <f>IF(N480="nulová",J480,0)</f>
        <v>0</v>
      </c>
      <c r="BJ480" s="16" t="s">
        <v>83</v>
      </c>
      <c r="BK480" s="224">
        <f>ROUND(I480*H480,2)</f>
        <v>0</v>
      </c>
      <c r="BL480" s="16" t="s">
        <v>133</v>
      </c>
      <c r="BM480" s="223" t="s">
        <v>1373</v>
      </c>
    </row>
    <row r="481" s="2" customFormat="1" ht="33" customHeight="1">
      <c r="A481" s="37"/>
      <c r="B481" s="38"/>
      <c r="C481" s="211" t="s">
        <v>1152</v>
      </c>
      <c r="D481" s="211" t="s">
        <v>129</v>
      </c>
      <c r="E481" s="212" t="s">
        <v>1375</v>
      </c>
      <c r="F481" s="213" t="s">
        <v>1376</v>
      </c>
      <c r="G481" s="214" t="s">
        <v>132</v>
      </c>
      <c r="H481" s="215">
        <v>1</v>
      </c>
      <c r="I481" s="216"/>
      <c r="J481" s="217">
        <f>ROUND(I481*H481,2)</f>
        <v>0</v>
      </c>
      <c r="K481" s="213" t="s">
        <v>20</v>
      </c>
      <c r="L481" s="43"/>
      <c r="M481" s="225" t="s">
        <v>20</v>
      </c>
      <c r="N481" s="226" t="s">
        <v>46</v>
      </c>
      <c r="O481" s="83"/>
      <c r="P481" s="227">
        <f>O481*H481</f>
        <v>0</v>
      </c>
      <c r="Q481" s="227">
        <v>0</v>
      </c>
      <c r="R481" s="227">
        <f>Q481*H481</f>
        <v>0</v>
      </c>
      <c r="S481" s="227">
        <v>0.088099999999999998</v>
      </c>
      <c r="T481" s="228">
        <f>S481*H481</f>
        <v>0.088099999999999998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223" t="s">
        <v>133</v>
      </c>
      <c r="AT481" s="223" t="s">
        <v>129</v>
      </c>
      <c r="AU481" s="223" t="s">
        <v>85</v>
      </c>
      <c r="AY481" s="16" t="s">
        <v>126</v>
      </c>
      <c r="BE481" s="224">
        <f>IF(N481="základní",J481,0)</f>
        <v>0</v>
      </c>
      <c r="BF481" s="224">
        <f>IF(N481="snížená",J481,0)</f>
        <v>0</v>
      </c>
      <c r="BG481" s="224">
        <f>IF(N481="zákl. přenesená",J481,0)</f>
        <v>0</v>
      </c>
      <c r="BH481" s="224">
        <f>IF(N481="sníž. přenesená",J481,0)</f>
        <v>0</v>
      </c>
      <c r="BI481" s="224">
        <f>IF(N481="nulová",J481,0)</f>
        <v>0</v>
      </c>
      <c r="BJ481" s="16" t="s">
        <v>83</v>
      </c>
      <c r="BK481" s="224">
        <f>ROUND(I481*H481,2)</f>
        <v>0</v>
      </c>
      <c r="BL481" s="16" t="s">
        <v>133</v>
      </c>
      <c r="BM481" s="223" t="s">
        <v>1377</v>
      </c>
    </row>
    <row r="482" s="2" customFormat="1" ht="49.05" customHeight="1">
      <c r="A482" s="37"/>
      <c r="B482" s="38"/>
      <c r="C482" s="211" t="s">
        <v>1157</v>
      </c>
      <c r="D482" s="211" t="s">
        <v>129</v>
      </c>
      <c r="E482" s="212" t="s">
        <v>1379</v>
      </c>
      <c r="F482" s="213" t="s">
        <v>1380</v>
      </c>
      <c r="G482" s="214" t="s">
        <v>226</v>
      </c>
      <c r="H482" s="215">
        <v>0.38600000000000001</v>
      </c>
      <c r="I482" s="216"/>
      <c r="J482" s="217">
        <f>ROUND(I482*H482,2)</f>
        <v>0</v>
      </c>
      <c r="K482" s="213" t="s">
        <v>178</v>
      </c>
      <c r="L482" s="43"/>
      <c r="M482" s="225" t="s">
        <v>20</v>
      </c>
      <c r="N482" s="226" t="s">
        <v>46</v>
      </c>
      <c r="O482" s="83"/>
      <c r="P482" s="227">
        <f>O482*H482</f>
        <v>0</v>
      </c>
      <c r="Q482" s="227">
        <v>0</v>
      </c>
      <c r="R482" s="227">
        <f>Q482*H482</f>
        <v>0</v>
      </c>
      <c r="S482" s="227">
        <v>0</v>
      </c>
      <c r="T482" s="228">
        <f>S482*H482</f>
        <v>0</v>
      </c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R482" s="223" t="s">
        <v>133</v>
      </c>
      <c r="AT482" s="223" t="s">
        <v>129</v>
      </c>
      <c r="AU482" s="223" t="s">
        <v>85</v>
      </c>
      <c r="AY482" s="16" t="s">
        <v>126</v>
      </c>
      <c r="BE482" s="224">
        <f>IF(N482="základní",J482,0)</f>
        <v>0</v>
      </c>
      <c r="BF482" s="224">
        <f>IF(N482="snížená",J482,0)</f>
        <v>0</v>
      </c>
      <c r="BG482" s="224">
        <f>IF(N482="zákl. přenesená",J482,0)</f>
        <v>0</v>
      </c>
      <c r="BH482" s="224">
        <f>IF(N482="sníž. přenesená",J482,0)</f>
        <v>0</v>
      </c>
      <c r="BI482" s="224">
        <f>IF(N482="nulová",J482,0)</f>
        <v>0</v>
      </c>
      <c r="BJ482" s="16" t="s">
        <v>83</v>
      </c>
      <c r="BK482" s="224">
        <f>ROUND(I482*H482,2)</f>
        <v>0</v>
      </c>
      <c r="BL482" s="16" t="s">
        <v>133</v>
      </c>
      <c r="BM482" s="223" t="s">
        <v>1381</v>
      </c>
    </row>
    <row r="483" s="2" customFormat="1">
      <c r="A483" s="37"/>
      <c r="B483" s="38"/>
      <c r="C483" s="39"/>
      <c r="D483" s="229" t="s">
        <v>181</v>
      </c>
      <c r="E483" s="39"/>
      <c r="F483" s="230" t="s">
        <v>1382</v>
      </c>
      <c r="G483" s="39"/>
      <c r="H483" s="39"/>
      <c r="I483" s="231"/>
      <c r="J483" s="39"/>
      <c r="K483" s="39"/>
      <c r="L483" s="43"/>
      <c r="M483" s="232"/>
      <c r="N483" s="233"/>
      <c r="O483" s="83"/>
      <c r="P483" s="83"/>
      <c r="Q483" s="83"/>
      <c r="R483" s="83"/>
      <c r="S483" s="83"/>
      <c r="T483" s="84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T483" s="16" t="s">
        <v>181</v>
      </c>
      <c r="AU483" s="16" t="s">
        <v>85</v>
      </c>
    </row>
    <row r="484" s="12" customFormat="1" ht="22.8" customHeight="1">
      <c r="A484" s="12"/>
      <c r="B484" s="195"/>
      <c r="C484" s="196"/>
      <c r="D484" s="197" t="s">
        <v>74</v>
      </c>
      <c r="E484" s="209" t="s">
        <v>1383</v>
      </c>
      <c r="F484" s="209" t="s">
        <v>1384</v>
      </c>
      <c r="G484" s="196"/>
      <c r="H484" s="196"/>
      <c r="I484" s="199"/>
      <c r="J484" s="210">
        <f>BK484</f>
        <v>0</v>
      </c>
      <c r="K484" s="196"/>
      <c r="L484" s="201"/>
      <c r="M484" s="202"/>
      <c r="N484" s="203"/>
      <c r="O484" s="203"/>
      <c r="P484" s="204">
        <f>SUM(P485:P489)</f>
        <v>0</v>
      </c>
      <c r="Q484" s="203"/>
      <c r="R484" s="204">
        <f>SUM(R485:R489)</f>
        <v>0.014999999999999999</v>
      </c>
      <c r="S484" s="203"/>
      <c r="T484" s="205">
        <f>SUM(T485:T489)</f>
        <v>0.016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06" t="s">
        <v>85</v>
      </c>
      <c r="AT484" s="207" t="s">
        <v>74</v>
      </c>
      <c r="AU484" s="207" t="s">
        <v>83</v>
      </c>
      <c r="AY484" s="206" t="s">
        <v>126</v>
      </c>
      <c r="BK484" s="208">
        <f>SUM(BK485:BK489)</f>
        <v>0</v>
      </c>
    </row>
    <row r="485" s="2" customFormat="1" ht="24.15" customHeight="1">
      <c r="A485" s="37"/>
      <c r="B485" s="38"/>
      <c r="C485" s="211" t="s">
        <v>1159</v>
      </c>
      <c r="D485" s="211" t="s">
        <v>129</v>
      </c>
      <c r="E485" s="212" t="s">
        <v>1386</v>
      </c>
      <c r="F485" s="213" t="s">
        <v>1387</v>
      </c>
      <c r="G485" s="214" t="s">
        <v>264</v>
      </c>
      <c r="H485" s="215">
        <v>15</v>
      </c>
      <c r="I485" s="216"/>
      <c r="J485" s="217">
        <f>ROUND(I485*H485,2)</f>
        <v>0</v>
      </c>
      <c r="K485" s="213" t="s">
        <v>20</v>
      </c>
      <c r="L485" s="43"/>
      <c r="M485" s="225" t="s">
        <v>20</v>
      </c>
      <c r="N485" s="226" t="s">
        <v>46</v>
      </c>
      <c r="O485" s="83"/>
      <c r="P485" s="227">
        <f>O485*H485</f>
        <v>0</v>
      </c>
      <c r="Q485" s="227">
        <v>0.001</v>
      </c>
      <c r="R485" s="227">
        <f>Q485*H485</f>
        <v>0.014999999999999999</v>
      </c>
      <c r="S485" s="227">
        <v>0</v>
      </c>
      <c r="T485" s="228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223" t="s">
        <v>133</v>
      </c>
      <c r="AT485" s="223" t="s">
        <v>129</v>
      </c>
      <c r="AU485" s="223" t="s">
        <v>85</v>
      </c>
      <c r="AY485" s="16" t="s">
        <v>126</v>
      </c>
      <c r="BE485" s="224">
        <f>IF(N485="základní",J485,0)</f>
        <v>0</v>
      </c>
      <c r="BF485" s="224">
        <f>IF(N485="snížená",J485,0)</f>
        <v>0</v>
      </c>
      <c r="BG485" s="224">
        <f>IF(N485="zákl. přenesená",J485,0)</f>
        <v>0</v>
      </c>
      <c r="BH485" s="224">
        <f>IF(N485="sníž. přenesená",J485,0)</f>
        <v>0</v>
      </c>
      <c r="BI485" s="224">
        <f>IF(N485="nulová",J485,0)</f>
        <v>0</v>
      </c>
      <c r="BJ485" s="16" t="s">
        <v>83</v>
      </c>
      <c r="BK485" s="224">
        <f>ROUND(I485*H485,2)</f>
        <v>0</v>
      </c>
      <c r="BL485" s="16" t="s">
        <v>133</v>
      </c>
      <c r="BM485" s="223" t="s">
        <v>1388</v>
      </c>
    </row>
    <row r="486" s="2" customFormat="1" ht="24.15" customHeight="1">
      <c r="A486" s="37"/>
      <c r="B486" s="38"/>
      <c r="C486" s="211" t="s">
        <v>1164</v>
      </c>
      <c r="D486" s="211" t="s">
        <v>129</v>
      </c>
      <c r="E486" s="212" t="s">
        <v>1390</v>
      </c>
      <c r="F486" s="213" t="s">
        <v>1391</v>
      </c>
      <c r="G486" s="214" t="s">
        <v>264</v>
      </c>
      <c r="H486" s="215">
        <v>16</v>
      </c>
      <c r="I486" s="216"/>
      <c r="J486" s="217">
        <f>ROUND(I486*H486,2)</f>
        <v>0</v>
      </c>
      <c r="K486" s="213" t="s">
        <v>178</v>
      </c>
      <c r="L486" s="43"/>
      <c r="M486" s="225" t="s">
        <v>20</v>
      </c>
      <c r="N486" s="226" t="s">
        <v>46</v>
      </c>
      <c r="O486" s="83"/>
      <c r="P486" s="227">
        <f>O486*H486</f>
        <v>0</v>
      </c>
      <c r="Q486" s="227">
        <v>0</v>
      </c>
      <c r="R486" s="227">
        <f>Q486*H486</f>
        <v>0</v>
      </c>
      <c r="S486" s="227">
        <v>0.001</v>
      </c>
      <c r="T486" s="228">
        <f>S486*H486</f>
        <v>0.016</v>
      </c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R486" s="223" t="s">
        <v>133</v>
      </c>
      <c r="AT486" s="223" t="s">
        <v>129</v>
      </c>
      <c r="AU486" s="223" t="s">
        <v>85</v>
      </c>
      <c r="AY486" s="16" t="s">
        <v>126</v>
      </c>
      <c r="BE486" s="224">
        <f>IF(N486="základní",J486,0)</f>
        <v>0</v>
      </c>
      <c r="BF486" s="224">
        <f>IF(N486="snížená",J486,0)</f>
        <v>0</v>
      </c>
      <c r="BG486" s="224">
        <f>IF(N486="zákl. přenesená",J486,0)</f>
        <v>0</v>
      </c>
      <c r="BH486" s="224">
        <f>IF(N486="sníž. přenesená",J486,0)</f>
        <v>0</v>
      </c>
      <c r="BI486" s="224">
        <f>IF(N486="nulová",J486,0)</f>
        <v>0</v>
      </c>
      <c r="BJ486" s="16" t="s">
        <v>83</v>
      </c>
      <c r="BK486" s="224">
        <f>ROUND(I486*H486,2)</f>
        <v>0</v>
      </c>
      <c r="BL486" s="16" t="s">
        <v>133</v>
      </c>
      <c r="BM486" s="223" t="s">
        <v>1392</v>
      </c>
    </row>
    <row r="487" s="2" customFormat="1">
      <c r="A487" s="37"/>
      <c r="B487" s="38"/>
      <c r="C487" s="39"/>
      <c r="D487" s="229" t="s">
        <v>181</v>
      </c>
      <c r="E487" s="39"/>
      <c r="F487" s="230" t="s">
        <v>1393</v>
      </c>
      <c r="G487" s="39"/>
      <c r="H487" s="39"/>
      <c r="I487" s="231"/>
      <c r="J487" s="39"/>
      <c r="K487" s="39"/>
      <c r="L487" s="43"/>
      <c r="M487" s="232"/>
      <c r="N487" s="233"/>
      <c r="O487" s="83"/>
      <c r="P487" s="83"/>
      <c r="Q487" s="83"/>
      <c r="R487" s="83"/>
      <c r="S487" s="83"/>
      <c r="T487" s="84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T487" s="16" t="s">
        <v>181</v>
      </c>
      <c r="AU487" s="16" t="s">
        <v>85</v>
      </c>
    </row>
    <row r="488" s="2" customFormat="1" ht="55.5" customHeight="1">
      <c r="A488" s="37"/>
      <c r="B488" s="38"/>
      <c r="C488" s="211" t="s">
        <v>1166</v>
      </c>
      <c r="D488" s="211" t="s">
        <v>129</v>
      </c>
      <c r="E488" s="212" t="s">
        <v>1395</v>
      </c>
      <c r="F488" s="213" t="s">
        <v>1396</v>
      </c>
      <c r="G488" s="214" t="s">
        <v>226</v>
      </c>
      <c r="H488" s="215">
        <v>0.014999999999999999</v>
      </c>
      <c r="I488" s="216"/>
      <c r="J488" s="217">
        <f>ROUND(I488*H488,2)</f>
        <v>0</v>
      </c>
      <c r="K488" s="213" t="s">
        <v>178</v>
      </c>
      <c r="L488" s="43"/>
      <c r="M488" s="225" t="s">
        <v>20</v>
      </c>
      <c r="N488" s="226" t="s">
        <v>46</v>
      </c>
      <c r="O488" s="83"/>
      <c r="P488" s="227">
        <f>O488*H488</f>
        <v>0</v>
      </c>
      <c r="Q488" s="227">
        <v>0</v>
      </c>
      <c r="R488" s="227">
        <f>Q488*H488</f>
        <v>0</v>
      </c>
      <c r="S488" s="227">
        <v>0</v>
      </c>
      <c r="T488" s="228">
        <f>S488*H488</f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R488" s="223" t="s">
        <v>133</v>
      </c>
      <c r="AT488" s="223" t="s">
        <v>129</v>
      </c>
      <c r="AU488" s="223" t="s">
        <v>85</v>
      </c>
      <c r="AY488" s="16" t="s">
        <v>126</v>
      </c>
      <c r="BE488" s="224">
        <f>IF(N488="základní",J488,0)</f>
        <v>0</v>
      </c>
      <c r="BF488" s="224">
        <f>IF(N488="snížená",J488,0)</f>
        <v>0</v>
      </c>
      <c r="BG488" s="224">
        <f>IF(N488="zákl. přenesená",J488,0)</f>
        <v>0</v>
      </c>
      <c r="BH488" s="224">
        <f>IF(N488="sníž. přenesená",J488,0)</f>
        <v>0</v>
      </c>
      <c r="BI488" s="224">
        <f>IF(N488="nulová",J488,0)</f>
        <v>0</v>
      </c>
      <c r="BJ488" s="16" t="s">
        <v>83</v>
      </c>
      <c r="BK488" s="224">
        <f>ROUND(I488*H488,2)</f>
        <v>0</v>
      </c>
      <c r="BL488" s="16" t="s">
        <v>133</v>
      </c>
      <c r="BM488" s="223" t="s">
        <v>1397</v>
      </c>
    </row>
    <row r="489" s="2" customFormat="1">
      <c r="A489" s="37"/>
      <c r="B489" s="38"/>
      <c r="C489" s="39"/>
      <c r="D489" s="229" t="s">
        <v>181</v>
      </c>
      <c r="E489" s="39"/>
      <c r="F489" s="230" t="s">
        <v>1398</v>
      </c>
      <c r="G489" s="39"/>
      <c r="H489" s="39"/>
      <c r="I489" s="231"/>
      <c r="J489" s="39"/>
      <c r="K489" s="39"/>
      <c r="L489" s="43"/>
      <c r="M489" s="232"/>
      <c r="N489" s="233"/>
      <c r="O489" s="83"/>
      <c r="P489" s="83"/>
      <c r="Q489" s="83"/>
      <c r="R489" s="83"/>
      <c r="S489" s="83"/>
      <c r="T489" s="84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T489" s="16" t="s">
        <v>181</v>
      </c>
      <c r="AU489" s="16" t="s">
        <v>85</v>
      </c>
    </row>
    <row r="490" s="12" customFormat="1" ht="22.8" customHeight="1">
      <c r="A490" s="12"/>
      <c r="B490" s="195"/>
      <c r="C490" s="196"/>
      <c r="D490" s="197" t="s">
        <v>74</v>
      </c>
      <c r="E490" s="209" t="s">
        <v>1399</v>
      </c>
      <c r="F490" s="209" t="s">
        <v>1400</v>
      </c>
      <c r="G490" s="196"/>
      <c r="H490" s="196"/>
      <c r="I490" s="199"/>
      <c r="J490" s="210">
        <f>BK490</f>
        <v>0</v>
      </c>
      <c r="K490" s="196"/>
      <c r="L490" s="201"/>
      <c r="M490" s="202"/>
      <c r="N490" s="203"/>
      <c r="O490" s="203"/>
      <c r="P490" s="204">
        <f>SUM(P491:P517)</f>
        <v>0</v>
      </c>
      <c r="Q490" s="203"/>
      <c r="R490" s="204">
        <f>SUM(R491:R517)</f>
        <v>1.05243106</v>
      </c>
      <c r="S490" s="203"/>
      <c r="T490" s="205">
        <f>SUM(T491:T517)</f>
        <v>2.0168724999999998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206" t="s">
        <v>85</v>
      </c>
      <c r="AT490" s="207" t="s">
        <v>74</v>
      </c>
      <c r="AU490" s="207" t="s">
        <v>83</v>
      </c>
      <c r="AY490" s="206" t="s">
        <v>126</v>
      </c>
      <c r="BK490" s="208">
        <f>SUM(BK491:BK517)</f>
        <v>0</v>
      </c>
    </row>
    <row r="491" s="2" customFormat="1" ht="24.15" customHeight="1">
      <c r="A491" s="37"/>
      <c r="B491" s="38"/>
      <c r="C491" s="211" t="s">
        <v>1171</v>
      </c>
      <c r="D491" s="211" t="s">
        <v>129</v>
      </c>
      <c r="E491" s="212" t="s">
        <v>1402</v>
      </c>
      <c r="F491" s="213" t="s">
        <v>1403</v>
      </c>
      <c r="G491" s="214" t="s">
        <v>177</v>
      </c>
      <c r="H491" s="215">
        <v>22.951000000000001</v>
      </c>
      <c r="I491" s="216"/>
      <c r="J491" s="217">
        <f>ROUND(I491*H491,2)</f>
        <v>0</v>
      </c>
      <c r="K491" s="213" t="s">
        <v>178</v>
      </c>
      <c r="L491" s="43"/>
      <c r="M491" s="225" t="s">
        <v>20</v>
      </c>
      <c r="N491" s="226" t="s">
        <v>46</v>
      </c>
      <c r="O491" s="83"/>
      <c r="P491" s="227">
        <f>O491*H491</f>
        <v>0</v>
      </c>
      <c r="Q491" s="227">
        <v>0</v>
      </c>
      <c r="R491" s="227">
        <f>Q491*H491</f>
        <v>0</v>
      </c>
      <c r="S491" s="227">
        <v>0</v>
      </c>
      <c r="T491" s="228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223" t="s">
        <v>133</v>
      </c>
      <c r="AT491" s="223" t="s">
        <v>129</v>
      </c>
      <c r="AU491" s="223" t="s">
        <v>85</v>
      </c>
      <c r="AY491" s="16" t="s">
        <v>126</v>
      </c>
      <c r="BE491" s="224">
        <f>IF(N491="základní",J491,0)</f>
        <v>0</v>
      </c>
      <c r="BF491" s="224">
        <f>IF(N491="snížená",J491,0)</f>
        <v>0</v>
      </c>
      <c r="BG491" s="224">
        <f>IF(N491="zákl. přenesená",J491,0)</f>
        <v>0</v>
      </c>
      <c r="BH491" s="224">
        <f>IF(N491="sníž. přenesená",J491,0)</f>
        <v>0</v>
      </c>
      <c r="BI491" s="224">
        <f>IF(N491="nulová",J491,0)</f>
        <v>0</v>
      </c>
      <c r="BJ491" s="16" t="s">
        <v>83</v>
      </c>
      <c r="BK491" s="224">
        <f>ROUND(I491*H491,2)</f>
        <v>0</v>
      </c>
      <c r="BL491" s="16" t="s">
        <v>133</v>
      </c>
      <c r="BM491" s="223" t="s">
        <v>1404</v>
      </c>
    </row>
    <row r="492" s="2" customFormat="1">
      <c r="A492" s="37"/>
      <c r="B492" s="38"/>
      <c r="C492" s="39"/>
      <c r="D492" s="229" t="s">
        <v>181</v>
      </c>
      <c r="E492" s="39"/>
      <c r="F492" s="230" t="s">
        <v>1405</v>
      </c>
      <c r="G492" s="39"/>
      <c r="H492" s="39"/>
      <c r="I492" s="231"/>
      <c r="J492" s="39"/>
      <c r="K492" s="39"/>
      <c r="L492" s="43"/>
      <c r="M492" s="232"/>
      <c r="N492" s="233"/>
      <c r="O492" s="83"/>
      <c r="P492" s="83"/>
      <c r="Q492" s="83"/>
      <c r="R492" s="83"/>
      <c r="S492" s="83"/>
      <c r="T492" s="84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T492" s="16" t="s">
        <v>181</v>
      </c>
      <c r="AU492" s="16" t="s">
        <v>85</v>
      </c>
    </row>
    <row r="493" s="2" customFormat="1" ht="24.15" customHeight="1">
      <c r="A493" s="37"/>
      <c r="B493" s="38"/>
      <c r="C493" s="211" t="s">
        <v>1176</v>
      </c>
      <c r="D493" s="211" t="s">
        <v>129</v>
      </c>
      <c r="E493" s="212" t="s">
        <v>1407</v>
      </c>
      <c r="F493" s="213" t="s">
        <v>1408</v>
      </c>
      <c r="G493" s="214" t="s">
        <v>177</v>
      </c>
      <c r="H493" s="215">
        <v>22.951000000000001</v>
      </c>
      <c r="I493" s="216"/>
      <c r="J493" s="217">
        <f>ROUND(I493*H493,2)</f>
        <v>0</v>
      </c>
      <c r="K493" s="213" t="s">
        <v>178</v>
      </c>
      <c r="L493" s="43"/>
      <c r="M493" s="225" t="s">
        <v>20</v>
      </c>
      <c r="N493" s="226" t="s">
        <v>46</v>
      </c>
      <c r="O493" s="83"/>
      <c r="P493" s="227">
        <f>O493*H493</f>
        <v>0</v>
      </c>
      <c r="Q493" s="227">
        <v>0.00029999999999999997</v>
      </c>
      <c r="R493" s="227">
        <f>Q493*H493</f>
        <v>0.0068852999999999996</v>
      </c>
      <c r="S493" s="227">
        <v>0</v>
      </c>
      <c r="T493" s="228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223" t="s">
        <v>133</v>
      </c>
      <c r="AT493" s="223" t="s">
        <v>129</v>
      </c>
      <c r="AU493" s="223" t="s">
        <v>85</v>
      </c>
      <c r="AY493" s="16" t="s">
        <v>126</v>
      </c>
      <c r="BE493" s="224">
        <f>IF(N493="základní",J493,0)</f>
        <v>0</v>
      </c>
      <c r="BF493" s="224">
        <f>IF(N493="snížená",J493,0)</f>
        <v>0</v>
      </c>
      <c r="BG493" s="224">
        <f>IF(N493="zákl. přenesená",J493,0)</f>
        <v>0</v>
      </c>
      <c r="BH493" s="224">
        <f>IF(N493="sníž. přenesená",J493,0)</f>
        <v>0</v>
      </c>
      <c r="BI493" s="224">
        <f>IF(N493="nulová",J493,0)</f>
        <v>0</v>
      </c>
      <c r="BJ493" s="16" t="s">
        <v>83</v>
      </c>
      <c r="BK493" s="224">
        <f>ROUND(I493*H493,2)</f>
        <v>0</v>
      </c>
      <c r="BL493" s="16" t="s">
        <v>133</v>
      </c>
      <c r="BM493" s="223" t="s">
        <v>1409</v>
      </c>
    </row>
    <row r="494" s="2" customFormat="1">
      <c r="A494" s="37"/>
      <c r="B494" s="38"/>
      <c r="C494" s="39"/>
      <c r="D494" s="229" t="s">
        <v>181</v>
      </c>
      <c r="E494" s="39"/>
      <c r="F494" s="230" t="s">
        <v>1410</v>
      </c>
      <c r="G494" s="39"/>
      <c r="H494" s="39"/>
      <c r="I494" s="231"/>
      <c r="J494" s="39"/>
      <c r="K494" s="39"/>
      <c r="L494" s="43"/>
      <c r="M494" s="232"/>
      <c r="N494" s="233"/>
      <c r="O494" s="83"/>
      <c r="P494" s="83"/>
      <c r="Q494" s="83"/>
      <c r="R494" s="83"/>
      <c r="S494" s="83"/>
      <c r="T494" s="84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T494" s="16" t="s">
        <v>181</v>
      </c>
      <c r="AU494" s="16" t="s">
        <v>85</v>
      </c>
    </row>
    <row r="495" s="2" customFormat="1" ht="37.8" customHeight="1">
      <c r="A495" s="37"/>
      <c r="B495" s="38"/>
      <c r="C495" s="211" t="s">
        <v>1181</v>
      </c>
      <c r="D495" s="211" t="s">
        <v>129</v>
      </c>
      <c r="E495" s="212" t="s">
        <v>1412</v>
      </c>
      <c r="F495" s="213" t="s">
        <v>1413</v>
      </c>
      <c r="G495" s="214" t="s">
        <v>177</v>
      </c>
      <c r="H495" s="215">
        <v>22.951000000000001</v>
      </c>
      <c r="I495" s="216"/>
      <c r="J495" s="217">
        <f>ROUND(I495*H495,2)</f>
        <v>0</v>
      </c>
      <c r="K495" s="213" t="s">
        <v>178</v>
      </c>
      <c r="L495" s="43"/>
      <c r="M495" s="225" t="s">
        <v>20</v>
      </c>
      <c r="N495" s="226" t="s">
        <v>46</v>
      </c>
      <c r="O495" s="83"/>
      <c r="P495" s="227">
        <f>O495*H495</f>
        <v>0</v>
      </c>
      <c r="Q495" s="227">
        <v>0.0075799999999999999</v>
      </c>
      <c r="R495" s="227">
        <f>Q495*H495</f>
        <v>0.17396858000000001</v>
      </c>
      <c r="S495" s="227">
        <v>0</v>
      </c>
      <c r="T495" s="228">
        <f>S495*H495</f>
        <v>0</v>
      </c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R495" s="223" t="s">
        <v>133</v>
      </c>
      <c r="AT495" s="223" t="s">
        <v>129</v>
      </c>
      <c r="AU495" s="223" t="s">
        <v>85</v>
      </c>
      <c r="AY495" s="16" t="s">
        <v>126</v>
      </c>
      <c r="BE495" s="224">
        <f>IF(N495="základní",J495,0)</f>
        <v>0</v>
      </c>
      <c r="BF495" s="224">
        <f>IF(N495="snížená",J495,0)</f>
        <v>0</v>
      </c>
      <c r="BG495" s="224">
        <f>IF(N495="zákl. přenesená",J495,0)</f>
        <v>0</v>
      </c>
      <c r="BH495" s="224">
        <f>IF(N495="sníž. přenesená",J495,0)</f>
        <v>0</v>
      </c>
      <c r="BI495" s="224">
        <f>IF(N495="nulová",J495,0)</f>
        <v>0</v>
      </c>
      <c r="BJ495" s="16" t="s">
        <v>83</v>
      </c>
      <c r="BK495" s="224">
        <f>ROUND(I495*H495,2)</f>
        <v>0</v>
      </c>
      <c r="BL495" s="16" t="s">
        <v>133</v>
      </c>
      <c r="BM495" s="223" t="s">
        <v>1414</v>
      </c>
    </row>
    <row r="496" s="2" customFormat="1">
      <c r="A496" s="37"/>
      <c r="B496" s="38"/>
      <c r="C496" s="39"/>
      <c r="D496" s="229" t="s">
        <v>181</v>
      </c>
      <c r="E496" s="39"/>
      <c r="F496" s="230" t="s">
        <v>1415</v>
      </c>
      <c r="G496" s="39"/>
      <c r="H496" s="39"/>
      <c r="I496" s="231"/>
      <c r="J496" s="39"/>
      <c r="K496" s="39"/>
      <c r="L496" s="43"/>
      <c r="M496" s="232"/>
      <c r="N496" s="233"/>
      <c r="O496" s="83"/>
      <c r="P496" s="83"/>
      <c r="Q496" s="83"/>
      <c r="R496" s="83"/>
      <c r="S496" s="83"/>
      <c r="T496" s="84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T496" s="16" t="s">
        <v>181</v>
      </c>
      <c r="AU496" s="16" t="s">
        <v>85</v>
      </c>
    </row>
    <row r="497" s="2" customFormat="1" ht="24.15" customHeight="1">
      <c r="A497" s="37"/>
      <c r="B497" s="38"/>
      <c r="C497" s="211" t="s">
        <v>1186</v>
      </c>
      <c r="D497" s="211" t="s">
        <v>129</v>
      </c>
      <c r="E497" s="212" t="s">
        <v>1417</v>
      </c>
      <c r="F497" s="213" t="s">
        <v>1418</v>
      </c>
      <c r="G497" s="214" t="s">
        <v>177</v>
      </c>
      <c r="H497" s="215">
        <v>24.25</v>
      </c>
      <c r="I497" s="216"/>
      <c r="J497" s="217">
        <f>ROUND(I497*H497,2)</f>
        <v>0</v>
      </c>
      <c r="K497" s="213" t="s">
        <v>178</v>
      </c>
      <c r="L497" s="43"/>
      <c r="M497" s="225" t="s">
        <v>20</v>
      </c>
      <c r="N497" s="226" t="s">
        <v>46</v>
      </c>
      <c r="O497" s="83"/>
      <c r="P497" s="227">
        <f>O497*H497</f>
        <v>0</v>
      </c>
      <c r="Q497" s="227">
        <v>0</v>
      </c>
      <c r="R497" s="227">
        <f>Q497*H497</f>
        <v>0</v>
      </c>
      <c r="S497" s="227">
        <v>0.083169999999999994</v>
      </c>
      <c r="T497" s="228">
        <f>S497*H497</f>
        <v>2.0168724999999998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223" t="s">
        <v>133</v>
      </c>
      <c r="AT497" s="223" t="s">
        <v>129</v>
      </c>
      <c r="AU497" s="223" t="s">
        <v>85</v>
      </c>
      <c r="AY497" s="16" t="s">
        <v>126</v>
      </c>
      <c r="BE497" s="224">
        <f>IF(N497="základní",J497,0)</f>
        <v>0</v>
      </c>
      <c r="BF497" s="224">
        <f>IF(N497="snížená",J497,0)</f>
        <v>0</v>
      </c>
      <c r="BG497" s="224">
        <f>IF(N497="zákl. přenesená",J497,0)</f>
        <v>0</v>
      </c>
      <c r="BH497" s="224">
        <f>IF(N497="sníž. přenesená",J497,0)</f>
        <v>0</v>
      </c>
      <c r="BI497" s="224">
        <f>IF(N497="nulová",J497,0)</f>
        <v>0</v>
      </c>
      <c r="BJ497" s="16" t="s">
        <v>83</v>
      </c>
      <c r="BK497" s="224">
        <f>ROUND(I497*H497,2)</f>
        <v>0</v>
      </c>
      <c r="BL497" s="16" t="s">
        <v>133</v>
      </c>
      <c r="BM497" s="223" t="s">
        <v>1419</v>
      </c>
    </row>
    <row r="498" s="2" customFormat="1">
      <c r="A498" s="37"/>
      <c r="B498" s="38"/>
      <c r="C498" s="39"/>
      <c r="D498" s="229" t="s">
        <v>181</v>
      </c>
      <c r="E498" s="39"/>
      <c r="F498" s="230" t="s">
        <v>1420</v>
      </c>
      <c r="G498" s="39"/>
      <c r="H498" s="39"/>
      <c r="I498" s="231"/>
      <c r="J498" s="39"/>
      <c r="K498" s="39"/>
      <c r="L498" s="43"/>
      <c r="M498" s="232"/>
      <c r="N498" s="233"/>
      <c r="O498" s="83"/>
      <c r="P498" s="83"/>
      <c r="Q498" s="83"/>
      <c r="R498" s="83"/>
      <c r="S498" s="83"/>
      <c r="T498" s="84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T498" s="16" t="s">
        <v>181</v>
      </c>
      <c r="AU498" s="16" t="s">
        <v>85</v>
      </c>
    </row>
    <row r="499" s="2" customFormat="1" ht="37.8" customHeight="1">
      <c r="A499" s="37"/>
      <c r="B499" s="38"/>
      <c r="C499" s="211" t="s">
        <v>1191</v>
      </c>
      <c r="D499" s="211" t="s">
        <v>129</v>
      </c>
      <c r="E499" s="212" t="s">
        <v>1422</v>
      </c>
      <c r="F499" s="213" t="s">
        <v>1423</v>
      </c>
      <c r="G499" s="214" t="s">
        <v>177</v>
      </c>
      <c r="H499" s="215">
        <v>22.951000000000001</v>
      </c>
      <c r="I499" s="216"/>
      <c r="J499" s="217">
        <f>ROUND(I499*H499,2)</f>
        <v>0</v>
      </c>
      <c r="K499" s="213" t="s">
        <v>178</v>
      </c>
      <c r="L499" s="43"/>
      <c r="M499" s="225" t="s">
        <v>20</v>
      </c>
      <c r="N499" s="226" t="s">
        <v>46</v>
      </c>
      <c r="O499" s="83"/>
      <c r="P499" s="227">
        <f>O499*H499</f>
        <v>0</v>
      </c>
      <c r="Q499" s="227">
        <v>0.0090299999999999998</v>
      </c>
      <c r="R499" s="227">
        <f>Q499*H499</f>
        <v>0.20724753000000001</v>
      </c>
      <c r="S499" s="227">
        <v>0</v>
      </c>
      <c r="T499" s="228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223" t="s">
        <v>133</v>
      </c>
      <c r="AT499" s="223" t="s">
        <v>129</v>
      </c>
      <c r="AU499" s="223" t="s">
        <v>85</v>
      </c>
      <c r="AY499" s="16" t="s">
        <v>126</v>
      </c>
      <c r="BE499" s="224">
        <f>IF(N499="základní",J499,0)</f>
        <v>0</v>
      </c>
      <c r="BF499" s="224">
        <f>IF(N499="snížená",J499,0)</f>
        <v>0</v>
      </c>
      <c r="BG499" s="224">
        <f>IF(N499="zákl. přenesená",J499,0)</f>
        <v>0</v>
      </c>
      <c r="BH499" s="224">
        <f>IF(N499="sníž. přenesená",J499,0)</f>
        <v>0</v>
      </c>
      <c r="BI499" s="224">
        <f>IF(N499="nulová",J499,0)</f>
        <v>0</v>
      </c>
      <c r="BJ499" s="16" t="s">
        <v>83</v>
      </c>
      <c r="BK499" s="224">
        <f>ROUND(I499*H499,2)</f>
        <v>0</v>
      </c>
      <c r="BL499" s="16" t="s">
        <v>133</v>
      </c>
      <c r="BM499" s="223" t="s">
        <v>1424</v>
      </c>
    </row>
    <row r="500" s="2" customFormat="1">
      <c r="A500" s="37"/>
      <c r="B500" s="38"/>
      <c r="C500" s="39"/>
      <c r="D500" s="229" t="s">
        <v>181</v>
      </c>
      <c r="E500" s="39"/>
      <c r="F500" s="230" t="s">
        <v>1425</v>
      </c>
      <c r="G500" s="39"/>
      <c r="H500" s="39"/>
      <c r="I500" s="231"/>
      <c r="J500" s="39"/>
      <c r="K500" s="39"/>
      <c r="L500" s="43"/>
      <c r="M500" s="232"/>
      <c r="N500" s="233"/>
      <c r="O500" s="83"/>
      <c r="P500" s="83"/>
      <c r="Q500" s="83"/>
      <c r="R500" s="83"/>
      <c r="S500" s="83"/>
      <c r="T500" s="84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T500" s="16" t="s">
        <v>181</v>
      </c>
      <c r="AU500" s="16" t="s">
        <v>85</v>
      </c>
    </row>
    <row r="501" s="2" customFormat="1" ht="33" customHeight="1">
      <c r="A501" s="37"/>
      <c r="B501" s="38"/>
      <c r="C501" s="234" t="s">
        <v>1195</v>
      </c>
      <c r="D501" s="234" t="s">
        <v>244</v>
      </c>
      <c r="E501" s="235" t="s">
        <v>1427</v>
      </c>
      <c r="F501" s="236" t="s">
        <v>1428</v>
      </c>
      <c r="G501" s="237" t="s">
        <v>177</v>
      </c>
      <c r="H501" s="238">
        <v>26.393999999999998</v>
      </c>
      <c r="I501" s="239"/>
      <c r="J501" s="240">
        <f>ROUND(I501*H501,2)</f>
        <v>0</v>
      </c>
      <c r="K501" s="236" t="s">
        <v>178</v>
      </c>
      <c r="L501" s="241"/>
      <c r="M501" s="242" t="s">
        <v>20</v>
      </c>
      <c r="N501" s="243" t="s">
        <v>46</v>
      </c>
      <c r="O501" s="83"/>
      <c r="P501" s="227">
        <f>O501*H501</f>
        <v>0</v>
      </c>
      <c r="Q501" s="227">
        <v>0.021999999999999999</v>
      </c>
      <c r="R501" s="227">
        <f>Q501*H501</f>
        <v>0.58066799999999996</v>
      </c>
      <c r="S501" s="227">
        <v>0</v>
      </c>
      <c r="T501" s="228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223" t="s">
        <v>335</v>
      </c>
      <c r="AT501" s="223" t="s">
        <v>244</v>
      </c>
      <c r="AU501" s="223" t="s">
        <v>85</v>
      </c>
      <c r="AY501" s="16" t="s">
        <v>126</v>
      </c>
      <c r="BE501" s="224">
        <f>IF(N501="základní",J501,0)</f>
        <v>0</v>
      </c>
      <c r="BF501" s="224">
        <f>IF(N501="snížená",J501,0)</f>
        <v>0</v>
      </c>
      <c r="BG501" s="224">
        <f>IF(N501="zákl. přenesená",J501,0)</f>
        <v>0</v>
      </c>
      <c r="BH501" s="224">
        <f>IF(N501="sníž. přenesená",J501,0)</f>
        <v>0</v>
      </c>
      <c r="BI501" s="224">
        <f>IF(N501="nulová",J501,0)</f>
        <v>0</v>
      </c>
      <c r="BJ501" s="16" t="s">
        <v>83</v>
      </c>
      <c r="BK501" s="224">
        <f>ROUND(I501*H501,2)</f>
        <v>0</v>
      </c>
      <c r="BL501" s="16" t="s">
        <v>133</v>
      </c>
      <c r="BM501" s="223" t="s">
        <v>1429</v>
      </c>
    </row>
    <row r="502" s="2" customFormat="1" ht="24.15" customHeight="1">
      <c r="A502" s="37"/>
      <c r="B502" s="38"/>
      <c r="C502" s="211" t="s">
        <v>1199</v>
      </c>
      <c r="D502" s="211" t="s">
        <v>129</v>
      </c>
      <c r="E502" s="212" t="s">
        <v>1431</v>
      </c>
      <c r="F502" s="213" t="s">
        <v>1432</v>
      </c>
      <c r="G502" s="214" t="s">
        <v>177</v>
      </c>
      <c r="H502" s="215">
        <v>22.951000000000001</v>
      </c>
      <c r="I502" s="216"/>
      <c r="J502" s="217">
        <f>ROUND(I502*H502,2)</f>
        <v>0</v>
      </c>
      <c r="K502" s="213" t="s">
        <v>178</v>
      </c>
      <c r="L502" s="43"/>
      <c r="M502" s="225" t="s">
        <v>20</v>
      </c>
      <c r="N502" s="226" t="s">
        <v>46</v>
      </c>
      <c r="O502" s="83"/>
      <c r="P502" s="227">
        <f>O502*H502</f>
        <v>0</v>
      </c>
      <c r="Q502" s="227">
        <v>0.0015</v>
      </c>
      <c r="R502" s="227">
        <f>Q502*H502</f>
        <v>0.034426499999999999</v>
      </c>
      <c r="S502" s="227">
        <v>0</v>
      </c>
      <c r="T502" s="228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223" t="s">
        <v>133</v>
      </c>
      <c r="AT502" s="223" t="s">
        <v>129</v>
      </c>
      <c r="AU502" s="223" t="s">
        <v>85</v>
      </c>
      <c r="AY502" s="16" t="s">
        <v>126</v>
      </c>
      <c r="BE502" s="224">
        <f>IF(N502="základní",J502,0)</f>
        <v>0</v>
      </c>
      <c r="BF502" s="224">
        <f>IF(N502="snížená",J502,0)</f>
        <v>0</v>
      </c>
      <c r="BG502" s="224">
        <f>IF(N502="zákl. přenesená",J502,0)</f>
        <v>0</v>
      </c>
      <c r="BH502" s="224">
        <f>IF(N502="sníž. přenesená",J502,0)</f>
        <v>0</v>
      </c>
      <c r="BI502" s="224">
        <f>IF(N502="nulová",J502,0)</f>
        <v>0</v>
      </c>
      <c r="BJ502" s="16" t="s">
        <v>83</v>
      </c>
      <c r="BK502" s="224">
        <f>ROUND(I502*H502,2)</f>
        <v>0</v>
      </c>
      <c r="BL502" s="16" t="s">
        <v>133</v>
      </c>
      <c r="BM502" s="223" t="s">
        <v>1433</v>
      </c>
    </row>
    <row r="503" s="2" customFormat="1">
      <c r="A503" s="37"/>
      <c r="B503" s="38"/>
      <c r="C503" s="39"/>
      <c r="D503" s="229" t="s">
        <v>181</v>
      </c>
      <c r="E503" s="39"/>
      <c r="F503" s="230" t="s">
        <v>1434</v>
      </c>
      <c r="G503" s="39"/>
      <c r="H503" s="39"/>
      <c r="I503" s="231"/>
      <c r="J503" s="39"/>
      <c r="K503" s="39"/>
      <c r="L503" s="43"/>
      <c r="M503" s="232"/>
      <c r="N503" s="233"/>
      <c r="O503" s="83"/>
      <c r="P503" s="83"/>
      <c r="Q503" s="83"/>
      <c r="R503" s="83"/>
      <c r="S503" s="83"/>
      <c r="T503" s="84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T503" s="16" t="s">
        <v>181</v>
      </c>
      <c r="AU503" s="16" t="s">
        <v>85</v>
      </c>
    </row>
    <row r="504" s="2" customFormat="1" ht="16.5" customHeight="1">
      <c r="A504" s="37"/>
      <c r="B504" s="38"/>
      <c r="C504" s="211" t="s">
        <v>1204</v>
      </c>
      <c r="D504" s="211" t="s">
        <v>129</v>
      </c>
      <c r="E504" s="212" t="s">
        <v>1436</v>
      </c>
      <c r="F504" s="213" t="s">
        <v>1437</v>
      </c>
      <c r="G504" s="214" t="s">
        <v>190</v>
      </c>
      <c r="H504" s="215">
        <v>27.75</v>
      </c>
      <c r="I504" s="216"/>
      <c r="J504" s="217">
        <f>ROUND(I504*H504,2)</f>
        <v>0</v>
      </c>
      <c r="K504" s="213" t="s">
        <v>178</v>
      </c>
      <c r="L504" s="43"/>
      <c r="M504" s="225" t="s">
        <v>20</v>
      </c>
      <c r="N504" s="226" t="s">
        <v>46</v>
      </c>
      <c r="O504" s="83"/>
      <c r="P504" s="227">
        <f>O504*H504</f>
        <v>0</v>
      </c>
      <c r="Q504" s="227">
        <v>9.0000000000000006E-05</v>
      </c>
      <c r="R504" s="227">
        <f>Q504*H504</f>
        <v>0.0024975000000000002</v>
      </c>
      <c r="S504" s="227">
        <v>0</v>
      </c>
      <c r="T504" s="228">
        <f>S504*H504</f>
        <v>0</v>
      </c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R504" s="223" t="s">
        <v>133</v>
      </c>
      <c r="AT504" s="223" t="s">
        <v>129</v>
      </c>
      <c r="AU504" s="223" t="s">
        <v>85</v>
      </c>
      <c r="AY504" s="16" t="s">
        <v>126</v>
      </c>
      <c r="BE504" s="224">
        <f>IF(N504="základní",J504,0)</f>
        <v>0</v>
      </c>
      <c r="BF504" s="224">
        <f>IF(N504="snížená",J504,0)</f>
        <v>0</v>
      </c>
      <c r="BG504" s="224">
        <f>IF(N504="zákl. přenesená",J504,0)</f>
        <v>0</v>
      </c>
      <c r="BH504" s="224">
        <f>IF(N504="sníž. přenesená",J504,0)</f>
        <v>0</v>
      </c>
      <c r="BI504" s="224">
        <f>IF(N504="nulová",J504,0)</f>
        <v>0</v>
      </c>
      <c r="BJ504" s="16" t="s">
        <v>83</v>
      </c>
      <c r="BK504" s="224">
        <f>ROUND(I504*H504,2)</f>
        <v>0</v>
      </c>
      <c r="BL504" s="16" t="s">
        <v>133</v>
      </c>
      <c r="BM504" s="223" t="s">
        <v>1438</v>
      </c>
    </row>
    <row r="505" s="2" customFormat="1">
      <c r="A505" s="37"/>
      <c r="B505" s="38"/>
      <c r="C505" s="39"/>
      <c r="D505" s="229" t="s">
        <v>181</v>
      </c>
      <c r="E505" s="39"/>
      <c r="F505" s="230" t="s">
        <v>1439</v>
      </c>
      <c r="G505" s="39"/>
      <c r="H505" s="39"/>
      <c r="I505" s="231"/>
      <c r="J505" s="39"/>
      <c r="K505" s="39"/>
      <c r="L505" s="43"/>
      <c r="M505" s="232"/>
      <c r="N505" s="233"/>
      <c r="O505" s="83"/>
      <c r="P505" s="83"/>
      <c r="Q505" s="83"/>
      <c r="R505" s="83"/>
      <c r="S505" s="83"/>
      <c r="T505" s="84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T505" s="16" t="s">
        <v>181</v>
      </c>
      <c r="AU505" s="16" t="s">
        <v>85</v>
      </c>
    </row>
    <row r="506" s="2" customFormat="1" ht="21.75" customHeight="1">
      <c r="A506" s="37"/>
      <c r="B506" s="38"/>
      <c r="C506" s="211" t="s">
        <v>1209</v>
      </c>
      <c r="D506" s="211" t="s">
        <v>129</v>
      </c>
      <c r="E506" s="212" t="s">
        <v>1441</v>
      </c>
      <c r="F506" s="213" t="s">
        <v>1442</v>
      </c>
      <c r="G506" s="214" t="s">
        <v>190</v>
      </c>
      <c r="H506" s="215">
        <v>22.951000000000001</v>
      </c>
      <c r="I506" s="216"/>
      <c r="J506" s="217">
        <f>ROUND(I506*H506,2)</f>
        <v>0</v>
      </c>
      <c r="K506" s="213" t="s">
        <v>178</v>
      </c>
      <c r="L506" s="43"/>
      <c r="M506" s="225" t="s">
        <v>20</v>
      </c>
      <c r="N506" s="226" t="s">
        <v>46</v>
      </c>
      <c r="O506" s="83"/>
      <c r="P506" s="227">
        <f>O506*H506</f>
        <v>0</v>
      </c>
      <c r="Q506" s="227">
        <v>0.00010000000000000001</v>
      </c>
      <c r="R506" s="227">
        <f>Q506*H506</f>
        <v>0.0022951</v>
      </c>
      <c r="S506" s="227">
        <v>0</v>
      </c>
      <c r="T506" s="228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223" t="s">
        <v>133</v>
      </c>
      <c r="AT506" s="223" t="s">
        <v>129</v>
      </c>
      <c r="AU506" s="223" t="s">
        <v>85</v>
      </c>
      <c r="AY506" s="16" t="s">
        <v>126</v>
      </c>
      <c r="BE506" s="224">
        <f>IF(N506="základní",J506,0)</f>
        <v>0</v>
      </c>
      <c r="BF506" s="224">
        <f>IF(N506="snížená",J506,0)</f>
        <v>0</v>
      </c>
      <c r="BG506" s="224">
        <f>IF(N506="zákl. přenesená",J506,0)</f>
        <v>0</v>
      </c>
      <c r="BH506" s="224">
        <f>IF(N506="sníž. přenesená",J506,0)</f>
        <v>0</v>
      </c>
      <c r="BI506" s="224">
        <f>IF(N506="nulová",J506,0)</f>
        <v>0</v>
      </c>
      <c r="BJ506" s="16" t="s">
        <v>83</v>
      </c>
      <c r="BK506" s="224">
        <f>ROUND(I506*H506,2)</f>
        <v>0</v>
      </c>
      <c r="BL506" s="16" t="s">
        <v>133</v>
      </c>
      <c r="BM506" s="223" t="s">
        <v>1443</v>
      </c>
    </row>
    <row r="507" s="2" customFormat="1">
      <c r="A507" s="37"/>
      <c r="B507" s="38"/>
      <c r="C507" s="39"/>
      <c r="D507" s="229" t="s">
        <v>181</v>
      </c>
      <c r="E507" s="39"/>
      <c r="F507" s="230" t="s">
        <v>1444</v>
      </c>
      <c r="G507" s="39"/>
      <c r="H507" s="39"/>
      <c r="I507" s="231"/>
      <c r="J507" s="39"/>
      <c r="K507" s="39"/>
      <c r="L507" s="43"/>
      <c r="M507" s="232"/>
      <c r="N507" s="233"/>
      <c r="O507" s="83"/>
      <c r="P507" s="83"/>
      <c r="Q507" s="83"/>
      <c r="R507" s="83"/>
      <c r="S507" s="83"/>
      <c r="T507" s="84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T507" s="16" t="s">
        <v>181</v>
      </c>
      <c r="AU507" s="16" t="s">
        <v>85</v>
      </c>
    </row>
    <row r="508" s="2" customFormat="1" ht="24.15" customHeight="1">
      <c r="A508" s="37"/>
      <c r="B508" s="38"/>
      <c r="C508" s="211" t="s">
        <v>1213</v>
      </c>
      <c r="D508" s="211" t="s">
        <v>129</v>
      </c>
      <c r="E508" s="212" t="s">
        <v>1446</v>
      </c>
      <c r="F508" s="213" t="s">
        <v>1447</v>
      </c>
      <c r="G508" s="214" t="s">
        <v>327</v>
      </c>
      <c r="H508" s="215">
        <v>9</v>
      </c>
      <c r="I508" s="216"/>
      <c r="J508" s="217">
        <f>ROUND(I508*H508,2)</f>
        <v>0</v>
      </c>
      <c r="K508" s="213" t="s">
        <v>178</v>
      </c>
      <c r="L508" s="43"/>
      <c r="M508" s="225" t="s">
        <v>20</v>
      </c>
      <c r="N508" s="226" t="s">
        <v>46</v>
      </c>
      <c r="O508" s="83"/>
      <c r="P508" s="227">
        <f>O508*H508</f>
        <v>0</v>
      </c>
      <c r="Q508" s="227">
        <v>0.00021000000000000001</v>
      </c>
      <c r="R508" s="227">
        <f>Q508*H508</f>
        <v>0.0018900000000000002</v>
      </c>
      <c r="S508" s="227">
        <v>0</v>
      </c>
      <c r="T508" s="228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223" t="s">
        <v>133</v>
      </c>
      <c r="AT508" s="223" t="s">
        <v>129</v>
      </c>
      <c r="AU508" s="223" t="s">
        <v>85</v>
      </c>
      <c r="AY508" s="16" t="s">
        <v>126</v>
      </c>
      <c r="BE508" s="224">
        <f>IF(N508="základní",J508,0)</f>
        <v>0</v>
      </c>
      <c r="BF508" s="224">
        <f>IF(N508="snížená",J508,0)</f>
        <v>0</v>
      </c>
      <c r="BG508" s="224">
        <f>IF(N508="zákl. přenesená",J508,0)</f>
        <v>0</v>
      </c>
      <c r="BH508" s="224">
        <f>IF(N508="sníž. přenesená",J508,0)</f>
        <v>0</v>
      </c>
      <c r="BI508" s="224">
        <f>IF(N508="nulová",J508,0)</f>
        <v>0</v>
      </c>
      <c r="BJ508" s="16" t="s">
        <v>83</v>
      </c>
      <c r="BK508" s="224">
        <f>ROUND(I508*H508,2)</f>
        <v>0</v>
      </c>
      <c r="BL508" s="16" t="s">
        <v>133</v>
      </c>
      <c r="BM508" s="223" t="s">
        <v>1448</v>
      </c>
    </row>
    <row r="509" s="2" customFormat="1">
      <c r="A509" s="37"/>
      <c r="B509" s="38"/>
      <c r="C509" s="39"/>
      <c r="D509" s="229" t="s">
        <v>181</v>
      </c>
      <c r="E509" s="39"/>
      <c r="F509" s="230" t="s">
        <v>1449</v>
      </c>
      <c r="G509" s="39"/>
      <c r="H509" s="39"/>
      <c r="I509" s="231"/>
      <c r="J509" s="39"/>
      <c r="K509" s="39"/>
      <c r="L509" s="43"/>
      <c r="M509" s="232"/>
      <c r="N509" s="233"/>
      <c r="O509" s="83"/>
      <c r="P509" s="83"/>
      <c r="Q509" s="83"/>
      <c r="R509" s="83"/>
      <c r="S509" s="83"/>
      <c r="T509" s="84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T509" s="16" t="s">
        <v>181</v>
      </c>
      <c r="AU509" s="16" t="s">
        <v>85</v>
      </c>
    </row>
    <row r="510" s="2" customFormat="1" ht="24.15" customHeight="1">
      <c r="A510" s="37"/>
      <c r="B510" s="38"/>
      <c r="C510" s="211" t="s">
        <v>1218</v>
      </c>
      <c r="D510" s="211" t="s">
        <v>129</v>
      </c>
      <c r="E510" s="212" t="s">
        <v>1451</v>
      </c>
      <c r="F510" s="213" t="s">
        <v>1452</v>
      </c>
      <c r="G510" s="214" t="s">
        <v>327</v>
      </c>
      <c r="H510" s="215">
        <v>10</v>
      </c>
      <c r="I510" s="216"/>
      <c r="J510" s="217">
        <f>ROUND(I510*H510,2)</f>
        <v>0</v>
      </c>
      <c r="K510" s="213" t="s">
        <v>178</v>
      </c>
      <c r="L510" s="43"/>
      <c r="M510" s="225" t="s">
        <v>20</v>
      </c>
      <c r="N510" s="226" t="s">
        <v>46</v>
      </c>
      <c r="O510" s="83"/>
      <c r="P510" s="227">
        <f>O510*H510</f>
        <v>0</v>
      </c>
      <c r="Q510" s="227">
        <v>0.00020000000000000001</v>
      </c>
      <c r="R510" s="227">
        <f>Q510*H510</f>
        <v>0.002</v>
      </c>
      <c r="S510" s="227">
        <v>0</v>
      </c>
      <c r="T510" s="228">
        <f>S510*H510</f>
        <v>0</v>
      </c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R510" s="223" t="s">
        <v>133</v>
      </c>
      <c r="AT510" s="223" t="s">
        <v>129</v>
      </c>
      <c r="AU510" s="223" t="s">
        <v>85</v>
      </c>
      <c r="AY510" s="16" t="s">
        <v>126</v>
      </c>
      <c r="BE510" s="224">
        <f>IF(N510="základní",J510,0)</f>
        <v>0</v>
      </c>
      <c r="BF510" s="224">
        <f>IF(N510="snížená",J510,0)</f>
        <v>0</v>
      </c>
      <c r="BG510" s="224">
        <f>IF(N510="zákl. přenesená",J510,0)</f>
        <v>0</v>
      </c>
      <c r="BH510" s="224">
        <f>IF(N510="sníž. přenesená",J510,0)</f>
        <v>0</v>
      </c>
      <c r="BI510" s="224">
        <f>IF(N510="nulová",J510,0)</f>
        <v>0</v>
      </c>
      <c r="BJ510" s="16" t="s">
        <v>83</v>
      </c>
      <c r="BK510" s="224">
        <f>ROUND(I510*H510,2)</f>
        <v>0</v>
      </c>
      <c r="BL510" s="16" t="s">
        <v>133</v>
      </c>
      <c r="BM510" s="223" t="s">
        <v>1453</v>
      </c>
    </row>
    <row r="511" s="2" customFormat="1">
      <c r="A511" s="37"/>
      <c r="B511" s="38"/>
      <c r="C511" s="39"/>
      <c r="D511" s="229" t="s">
        <v>181</v>
      </c>
      <c r="E511" s="39"/>
      <c r="F511" s="230" t="s">
        <v>1454</v>
      </c>
      <c r="G511" s="39"/>
      <c r="H511" s="39"/>
      <c r="I511" s="231"/>
      <c r="J511" s="39"/>
      <c r="K511" s="39"/>
      <c r="L511" s="43"/>
      <c r="M511" s="232"/>
      <c r="N511" s="233"/>
      <c r="O511" s="83"/>
      <c r="P511" s="83"/>
      <c r="Q511" s="83"/>
      <c r="R511" s="83"/>
      <c r="S511" s="83"/>
      <c r="T511" s="84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T511" s="16" t="s">
        <v>181</v>
      </c>
      <c r="AU511" s="16" t="s">
        <v>85</v>
      </c>
    </row>
    <row r="512" s="2" customFormat="1" ht="24.15" customHeight="1">
      <c r="A512" s="37"/>
      <c r="B512" s="38"/>
      <c r="C512" s="211" t="s">
        <v>1223</v>
      </c>
      <c r="D512" s="211" t="s">
        <v>129</v>
      </c>
      <c r="E512" s="212" t="s">
        <v>1456</v>
      </c>
      <c r="F512" s="213" t="s">
        <v>1457</v>
      </c>
      <c r="G512" s="214" t="s">
        <v>190</v>
      </c>
      <c r="H512" s="215">
        <v>27.75</v>
      </c>
      <c r="I512" s="216"/>
      <c r="J512" s="217">
        <f>ROUND(I512*H512,2)</f>
        <v>0</v>
      </c>
      <c r="K512" s="213" t="s">
        <v>178</v>
      </c>
      <c r="L512" s="43"/>
      <c r="M512" s="225" t="s">
        <v>20</v>
      </c>
      <c r="N512" s="226" t="s">
        <v>46</v>
      </c>
      <c r="O512" s="83"/>
      <c r="P512" s="227">
        <f>O512*H512</f>
        <v>0</v>
      </c>
      <c r="Q512" s="227">
        <v>0.00142</v>
      </c>
      <c r="R512" s="227">
        <f>Q512*H512</f>
        <v>0.039405000000000003</v>
      </c>
      <c r="S512" s="227">
        <v>0</v>
      </c>
      <c r="T512" s="228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223" t="s">
        <v>133</v>
      </c>
      <c r="AT512" s="223" t="s">
        <v>129</v>
      </c>
      <c r="AU512" s="223" t="s">
        <v>85</v>
      </c>
      <c r="AY512" s="16" t="s">
        <v>126</v>
      </c>
      <c r="BE512" s="224">
        <f>IF(N512="základní",J512,0)</f>
        <v>0</v>
      </c>
      <c r="BF512" s="224">
        <f>IF(N512="snížená",J512,0)</f>
        <v>0</v>
      </c>
      <c r="BG512" s="224">
        <f>IF(N512="zákl. přenesená",J512,0)</f>
        <v>0</v>
      </c>
      <c r="BH512" s="224">
        <f>IF(N512="sníž. přenesená",J512,0)</f>
        <v>0</v>
      </c>
      <c r="BI512" s="224">
        <f>IF(N512="nulová",J512,0)</f>
        <v>0</v>
      </c>
      <c r="BJ512" s="16" t="s">
        <v>83</v>
      </c>
      <c r="BK512" s="224">
        <f>ROUND(I512*H512,2)</f>
        <v>0</v>
      </c>
      <c r="BL512" s="16" t="s">
        <v>133</v>
      </c>
      <c r="BM512" s="223" t="s">
        <v>1458</v>
      </c>
    </row>
    <row r="513" s="2" customFormat="1">
      <c r="A513" s="37"/>
      <c r="B513" s="38"/>
      <c r="C513" s="39"/>
      <c r="D513" s="229" t="s">
        <v>181</v>
      </c>
      <c r="E513" s="39"/>
      <c r="F513" s="230" t="s">
        <v>1459</v>
      </c>
      <c r="G513" s="39"/>
      <c r="H513" s="39"/>
      <c r="I513" s="231"/>
      <c r="J513" s="39"/>
      <c r="K513" s="39"/>
      <c r="L513" s="43"/>
      <c r="M513" s="232"/>
      <c r="N513" s="233"/>
      <c r="O513" s="83"/>
      <c r="P513" s="83"/>
      <c r="Q513" s="83"/>
      <c r="R513" s="83"/>
      <c r="S513" s="83"/>
      <c r="T513" s="84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T513" s="16" t="s">
        <v>181</v>
      </c>
      <c r="AU513" s="16" t="s">
        <v>85</v>
      </c>
    </row>
    <row r="514" s="2" customFormat="1" ht="24.15" customHeight="1">
      <c r="A514" s="37"/>
      <c r="B514" s="38"/>
      <c r="C514" s="211" t="s">
        <v>1228</v>
      </c>
      <c r="D514" s="211" t="s">
        <v>129</v>
      </c>
      <c r="E514" s="212" t="s">
        <v>1461</v>
      </c>
      <c r="F514" s="213" t="s">
        <v>1462</v>
      </c>
      <c r="G514" s="214" t="s">
        <v>177</v>
      </c>
      <c r="H514" s="215">
        <v>22.951000000000001</v>
      </c>
      <c r="I514" s="216"/>
      <c r="J514" s="217">
        <f>ROUND(I514*H514,2)</f>
        <v>0</v>
      </c>
      <c r="K514" s="213" t="s">
        <v>178</v>
      </c>
      <c r="L514" s="43"/>
      <c r="M514" s="225" t="s">
        <v>20</v>
      </c>
      <c r="N514" s="226" t="s">
        <v>46</v>
      </c>
      <c r="O514" s="83"/>
      <c r="P514" s="227">
        <f>O514*H514</f>
        <v>0</v>
      </c>
      <c r="Q514" s="227">
        <v>5.0000000000000002E-05</v>
      </c>
      <c r="R514" s="227">
        <f>Q514*H514</f>
        <v>0.00114755</v>
      </c>
      <c r="S514" s="227">
        <v>0</v>
      </c>
      <c r="T514" s="228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223" t="s">
        <v>133</v>
      </c>
      <c r="AT514" s="223" t="s">
        <v>129</v>
      </c>
      <c r="AU514" s="223" t="s">
        <v>85</v>
      </c>
      <c r="AY514" s="16" t="s">
        <v>126</v>
      </c>
      <c r="BE514" s="224">
        <f>IF(N514="základní",J514,0)</f>
        <v>0</v>
      </c>
      <c r="BF514" s="224">
        <f>IF(N514="snížená",J514,0)</f>
        <v>0</v>
      </c>
      <c r="BG514" s="224">
        <f>IF(N514="zákl. přenesená",J514,0)</f>
        <v>0</v>
      </c>
      <c r="BH514" s="224">
        <f>IF(N514="sníž. přenesená",J514,0)</f>
        <v>0</v>
      </c>
      <c r="BI514" s="224">
        <f>IF(N514="nulová",J514,0)</f>
        <v>0</v>
      </c>
      <c r="BJ514" s="16" t="s">
        <v>83</v>
      </c>
      <c r="BK514" s="224">
        <f>ROUND(I514*H514,2)</f>
        <v>0</v>
      </c>
      <c r="BL514" s="16" t="s">
        <v>133</v>
      </c>
      <c r="BM514" s="223" t="s">
        <v>1463</v>
      </c>
    </row>
    <row r="515" s="2" customFormat="1">
      <c r="A515" s="37"/>
      <c r="B515" s="38"/>
      <c r="C515" s="39"/>
      <c r="D515" s="229" t="s">
        <v>181</v>
      </c>
      <c r="E515" s="39"/>
      <c r="F515" s="230" t="s">
        <v>1464</v>
      </c>
      <c r="G515" s="39"/>
      <c r="H515" s="39"/>
      <c r="I515" s="231"/>
      <c r="J515" s="39"/>
      <c r="K515" s="39"/>
      <c r="L515" s="43"/>
      <c r="M515" s="232"/>
      <c r="N515" s="233"/>
      <c r="O515" s="83"/>
      <c r="P515" s="83"/>
      <c r="Q515" s="83"/>
      <c r="R515" s="83"/>
      <c r="S515" s="83"/>
      <c r="T515" s="84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T515" s="16" t="s">
        <v>181</v>
      </c>
      <c r="AU515" s="16" t="s">
        <v>85</v>
      </c>
    </row>
    <row r="516" s="2" customFormat="1" ht="49.05" customHeight="1">
      <c r="A516" s="37"/>
      <c r="B516" s="38"/>
      <c r="C516" s="211" t="s">
        <v>1232</v>
      </c>
      <c r="D516" s="211" t="s">
        <v>129</v>
      </c>
      <c r="E516" s="212" t="s">
        <v>1466</v>
      </c>
      <c r="F516" s="213" t="s">
        <v>1467</v>
      </c>
      <c r="G516" s="214" t="s">
        <v>226</v>
      </c>
      <c r="H516" s="215">
        <v>1.0520000000000001</v>
      </c>
      <c r="I516" s="216"/>
      <c r="J516" s="217">
        <f>ROUND(I516*H516,2)</f>
        <v>0</v>
      </c>
      <c r="K516" s="213" t="s">
        <v>178</v>
      </c>
      <c r="L516" s="43"/>
      <c r="M516" s="225" t="s">
        <v>20</v>
      </c>
      <c r="N516" s="226" t="s">
        <v>46</v>
      </c>
      <c r="O516" s="83"/>
      <c r="P516" s="227">
        <f>O516*H516</f>
        <v>0</v>
      </c>
      <c r="Q516" s="227">
        <v>0</v>
      </c>
      <c r="R516" s="227">
        <f>Q516*H516</f>
        <v>0</v>
      </c>
      <c r="S516" s="227">
        <v>0</v>
      </c>
      <c r="T516" s="228">
        <f>S516*H516</f>
        <v>0</v>
      </c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R516" s="223" t="s">
        <v>133</v>
      </c>
      <c r="AT516" s="223" t="s">
        <v>129</v>
      </c>
      <c r="AU516" s="223" t="s">
        <v>85</v>
      </c>
      <c r="AY516" s="16" t="s">
        <v>126</v>
      </c>
      <c r="BE516" s="224">
        <f>IF(N516="základní",J516,0)</f>
        <v>0</v>
      </c>
      <c r="BF516" s="224">
        <f>IF(N516="snížená",J516,0)</f>
        <v>0</v>
      </c>
      <c r="BG516" s="224">
        <f>IF(N516="zákl. přenesená",J516,0)</f>
        <v>0</v>
      </c>
      <c r="BH516" s="224">
        <f>IF(N516="sníž. přenesená",J516,0)</f>
        <v>0</v>
      </c>
      <c r="BI516" s="224">
        <f>IF(N516="nulová",J516,0)</f>
        <v>0</v>
      </c>
      <c r="BJ516" s="16" t="s">
        <v>83</v>
      </c>
      <c r="BK516" s="224">
        <f>ROUND(I516*H516,2)</f>
        <v>0</v>
      </c>
      <c r="BL516" s="16" t="s">
        <v>133</v>
      </c>
      <c r="BM516" s="223" t="s">
        <v>1468</v>
      </c>
    </row>
    <row r="517" s="2" customFormat="1">
      <c r="A517" s="37"/>
      <c r="B517" s="38"/>
      <c r="C517" s="39"/>
      <c r="D517" s="229" t="s">
        <v>181</v>
      </c>
      <c r="E517" s="39"/>
      <c r="F517" s="230" t="s">
        <v>1469</v>
      </c>
      <c r="G517" s="39"/>
      <c r="H517" s="39"/>
      <c r="I517" s="231"/>
      <c r="J517" s="39"/>
      <c r="K517" s="39"/>
      <c r="L517" s="43"/>
      <c r="M517" s="232"/>
      <c r="N517" s="233"/>
      <c r="O517" s="83"/>
      <c r="P517" s="83"/>
      <c r="Q517" s="83"/>
      <c r="R517" s="83"/>
      <c r="S517" s="83"/>
      <c r="T517" s="84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T517" s="16" t="s">
        <v>181</v>
      </c>
      <c r="AU517" s="16" t="s">
        <v>85</v>
      </c>
    </row>
    <row r="518" s="12" customFormat="1" ht="22.8" customHeight="1">
      <c r="A518" s="12"/>
      <c r="B518" s="195"/>
      <c r="C518" s="196"/>
      <c r="D518" s="197" t="s">
        <v>74</v>
      </c>
      <c r="E518" s="209" t="s">
        <v>1772</v>
      </c>
      <c r="F518" s="209" t="s">
        <v>1773</v>
      </c>
      <c r="G518" s="196"/>
      <c r="H518" s="196"/>
      <c r="I518" s="199"/>
      <c r="J518" s="210">
        <f>BK518</f>
        <v>0</v>
      </c>
      <c r="K518" s="196"/>
      <c r="L518" s="201"/>
      <c r="M518" s="202"/>
      <c r="N518" s="203"/>
      <c r="O518" s="203"/>
      <c r="P518" s="204">
        <f>SUM(P519:P523)</f>
        <v>0</v>
      </c>
      <c r="Q518" s="203"/>
      <c r="R518" s="204">
        <f>SUM(R519:R523)</f>
        <v>0.00020000000000000001</v>
      </c>
      <c r="S518" s="203"/>
      <c r="T518" s="205">
        <f>SUM(T519:T523)</f>
        <v>0</v>
      </c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R518" s="206" t="s">
        <v>85</v>
      </c>
      <c r="AT518" s="207" t="s">
        <v>74</v>
      </c>
      <c r="AU518" s="207" t="s">
        <v>83</v>
      </c>
      <c r="AY518" s="206" t="s">
        <v>126</v>
      </c>
      <c r="BK518" s="208">
        <f>SUM(BK519:BK523)</f>
        <v>0</v>
      </c>
    </row>
    <row r="519" s="2" customFormat="1" ht="16.5" customHeight="1">
      <c r="A519" s="37"/>
      <c r="B519" s="38"/>
      <c r="C519" s="211" t="s">
        <v>1237</v>
      </c>
      <c r="D519" s="211" t="s">
        <v>129</v>
      </c>
      <c r="E519" s="212" t="s">
        <v>1774</v>
      </c>
      <c r="F519" s="213" t="s">
        <v>1775</v>
      </c>
      <c r="G519" s="214" t="s">
        <v>190</v>
      </c>
      <c r="H519" s="215">
        <v>0.80000000000000004</v>
      </c>
      <c r="I519" s="216"/>
      <c r="J519" s="217">
        <f>ROUND(I519*H519,2)</f>
        <v>0</v>
      </c>
      <c r="K519" s="213" t="s">
        <v>178</v>
      </c>
      <c r="L519" s="43"/>
      <c r="M519" s="225" t="s">
        <v>20</v>
      </c>
      <c r="N519" s="226" t="s">
        <v>46</v>
      </c>
      <c r="O519" s="83"/>
      <c r="P519" s="227">
        <f>O519*H519</f>
        <v>0</v>
      </c>
      <c r="Q519" s="227">
        <v>0</v>
      </c>
      <c r="R519" s="227">
        <f>Q519*H519</f>
        <v>0</v>
      </c>
      <c r="S519" s="227">
        <v>0</v>
      </c>
      <c r="T519" s="228">
        <f>S519*H519</f>
        <v>0</v>
      </c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R519" s="223" t="s">
        <v>133</v>
      </c>
      <c r="AT519" s="223" t="s">
        <v>129</v>
      </c>
      <c r="AU519" s="223" t="s">
        <v>85</v>
      </c>
      <c r="AY519" s="16" t="s">
        <v>126</v>
      </c>
      <c r="BE519" s="224">
        <f>IF(N519="základní",J519,0)</f>
        <v>0</v>
      </c>
      <c r="BF519" s="224">
        <f>IF(N519="snížená",J519,0)</f>
        <v>0</v>
      </c>
      <c r="BG519" s="224">
        <f>IF(N519="zákl. přenesená",J519,0)</f>
        <v>0</v>
      </c>
      <c r="BH519" s="224">
        <f>IF(N519="sníž. přenesená",J519,0)</f>
        <v>0</v>
      </c>
      <c r="BI519" s="224">
        <f>IF(N519="nulová",J519,0)</f>
        <v>0</v>
      </c>
      <c r="BJ519" s="16" t="s">
        <v>83</v>
      </c>
      <c r="BK519" s="224">
        <f>ROUND(I519*H519,2)</f>
        <v>0</v>
      </c>
      <c r="BL519" s="16" t="s">
        <v>133</v>
      </c>
      <c r="BM519" s="223" t="s">
        <v>1776</v>
      </c>
    </row>
    <row r="520" s="2" customFormat="1">
      <c r="A520" s="37"/>
      <c r="B520" s="38"/>
      <c r="C520" s="39"/>
      <c r="D520" s="229" t="s">
        <v>181</v>
      </c>
      <c r="E520" s="39"/>
      <c r="F520" s="230" t="s">
        <v>1777</v>
      </c>
      <c r="G520" s="39"/>
      <c r="H520" s="39"/>
      <c r="I520" s="231"/>
      <c r="J520" s="39"/>
      <c r="K520" s="39"/>
      <c r="L520" s="43"/>
      <c r="M520" s="232"/>
      <c r="N520" s="233"/>
      <c r="O520" s="83"/>
      <c r="P520" s="83"/>
      <c r="Q520" s="83"/>
      <c r="R520" s="83"/>
      <c r="S520" s="83"/>
      <c r="T520" s="84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T520" s="16" t="s">
        <v>181</v>
      </c>
      <c r="AU520" s="16" t="s">
        <v>85</v>
      </c>
    </row>
    <row r="521" s="2" customFormat="1" ht="24.15" customHeight="1">
      <c r="A521" s="37"/>
      <c r="B521" s="38"/>
      <c r="C521" s="234" t="s">
        <v>1244</v>
      </c>
      <c r="D521" s="234" t="s">
        <v>244</v>
      </c>
      <c r="E521" s="235" t="s">
        <v>1778</v>
      </c>
      <c r="F521" s="236" t="s">
        <v>1779</v>
      </c>
      <c r="G521" s="237" t="s">
        <v>190</v>
      </c>
      <c r="H521" s="238">
        <v>1</v>
      </c>
      <c r="I521" s="239"/>
      <c r="J521" s="240">
        <f>ROUND(I521*H521,2)</f>
        <v>0</v>
      </c>
      <c r="K521" s="236" t="s">
        <v>178</v>
      </c>
      <c r="L521" s="241"/>
      <c r="M521" s="242" t="s">
        <v>20</v>
      </c>
      <c r="N521" s="243" t="s">
        <v>46</v>
      </c>
      <c r="O521" s="83"/>
      <c r="P521" s="227">
        <f>O521*H521</f>
        <v>0</v>
      </c>
      <c r="Q521" s="227">
        <v>0.00020000000000000001</v>
      </c>
      <c r="R521" s="227">
        <f>Q521*H521</f>
        <v>0.00020000000000000001</v>
      </c>
      <c r="S521" s="227">
        <v>0</v>
      </c>
      <c r="T521" s="228">
        <f>S521*H521</f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R521" s="223" t="s">
        <v>335</v>
      </c>
      <c r="AT521" s="223" t="s">
        <v>244</v>
      </c>
      <c r="AU521" s="223" t="s">
        <v>85</v>
      </c>
      <c r="AY521" s="16" t="s">
        <v>126</v>
      </c>
      <c r="BE521" s="224">
        <f>IF(N521="základní",J521,0)</f>
        <v>0</v>
      </c>
      <c r="BF521" s="224">
        <f>IF(N521="snížená",J521,0)</f>
        <v>0</v>
      </c>
      <c r="BG521" s="224">
        <f>IF(N521="zákl. přenesená",J521,0)</f>
        <v>0</v>
      </c>
      <c r="BH521" s="224">
        <f>IF(N521="sníž. přenesená",J521,0)</f>
        <v>0</v>
      </c>
      <c r="BI521" s="224">
        <f>IF(N521="nulová",J521,0)</f>
        <v>0</v>
      </c>
      <c r="BJ521" s="16" t="s">
        <v>83</v>
      </c>
      <c r="BK521" s="224">
        <f>ROUND(I521*H521,2)</f>
        <v>0</v>
      </c>
      <c r="BL521" s="16" t="s">
        <v>133</v>
      </c>
      <c r="BM521" s="223" t="s">
        <v>1780</v>
      </c>
    </row>
    <row r="522" s="2" customFormat="1" ht="49.05" customHeight="1">
      <c r="A522" s="37"/>
      <c r="B522" s="38"/>
      <c r="C522" s="211" t="s">
        <v>1249</v>
      </c>
      <c r="D522" s="211" t="s">
        <v>129</v>
      </c>
      <c r="E522" s="212" t="s">
        <v>1781</v>
      </c>
      <c r="F522" s="213" t="s">
        <v>1782</v>
      </c>
      <c r="G522" s="214" t="s">
        <v>226</v>
      </c>
      <c r="H522" s="215">
        <v>0</v>
      </c>
      <c r="I522" s="216"/>
      <c r="J522" s="217">
        <f>ROUND(I522*H522,2)</f>
        <v>0</v>
      </c>
      <c r="K522" s="213" t="s">
        <v>178</v>
      </c>
      <c r="L522" s="43"/>
      <c r="M522" s="225" t="s">
        <v>20</v>
      </c>
      <c r="N522" s="226" t="s">
        <v>46</v>
      </c>
      <c r="O522" s="83"/>
      <c r="P522" s="227">
        <f>O522*H522</f>
        <v>0</v>
      </c>
      <c r="Q522" s="227">
        <v>0</v>
      </c>
      <c r="R522" s="227">
        <f>Q522*H522</f>
        <v>0</v>
      </c>
      <c r="S522" s="227">
        <v>0</v>
      </c>
      <c r="T522" s="228">
        <f>S522*H522</f>
        <v>0</v>
      </c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R522" s="223" t="s">
        <v>133</v>
      </c>
      <c r="AT522" s="223" t="s">
        <v>129</v>
      </c>
      <c r="AU522" s="223" t="s">
        <v>85</v>
      </c>
      <c r="AY522" s="16" t="s">
        <v>126</v>
      </c>
      <c r="BE522" s="224">
        <f>IF(N522="základní",J522,0)</f>
        <v>0</v>
      </c>
      <c r="BF522" s="224">
        <f>IF(N522="snížená",J522,0)</f>
        <v>0</v>
      </c>
      <c r="BG522" s="224">
        <f>IF(N522="zákl. přenesená",J522,0)</f>
        <v>0</v>
      </c>
      <c r="BH522" s="224">
        <f>IF(N522="sníž. přenesená",J522,0)</f>
        <v>0</v>
      </c>
      <c r="BI522" s="224">
        <f>IF(N522="nulová",J522,0)</f>
        <v>0</v>
      </c>
      <c r="BJ522" s="16" t="s">
        <v>83</v>
      </c>
      <c r="BK522" s="224">
        <f>ROUND(I522*H522,2)</f>
        <v>0</v>
      </c>
      <c r="BL522" s="16" t="s">
        <v>133</v>
      </c>
      <c r="BM522" s="223" t="s">
        <v>1783</v>
      </c>
    </row>
    <row r="523" s="2" customFormat="1">
      <c r="A523" s="37"/>
      <c r="B523" s="38"/>
      <c r="C523" s="39"/>
      <c r="D523" s="229" t="s">
        <v>181</v>
      </c>
      <c r="E523" s="39"/>
      <c r="F523" s="230" t="s">
        <v>1784</v>
      </c>
      <c r="G523" s="39"/>
      <c r="H523" s="39"/>
      <c r="I523" s="231"/>
      <c r="J523" s="39"/>
      <c r="K523" s="39"/>
      <c r="L523" s="43"/>
      <c r="M523" s="232"/>
      <c r="N523" s="233"/>
      <c r="O523" s="83"/>
      <c r="P523" s="83"/>
      <c r="Q523" s="83"/>
      <c r="R523" s="83"/>
      <c r="S523" s="83"/>
      <c r="T523" s="84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T523" s="16" t="s">
        <v>181</v>
      </c>
      <c r="AU523" s="16" t="s">
        <v>85</v>
      </c>
    </row>
    <row r="524" s="12" customFormat="1" ht="22.8" customHeight="1">
      <c r="A524" s="12"/>
      <c r="B524" s="195"/>
      <c r="C524" s="196"/>
      <c r="D524" s="197" t="s">
        <v>74</v>
      </c>
      <c r="E524" s="209" t="s">
        <v>1470</v>
      </c>
      <c r="F524" s="209" t="s">
        <v>1471</v>
      </c>
      <c r="G524" s="196"/>
      <c r="H524" s="196"/>
      <c r="I524" s="199"/>
      <c r="J524" s="210">
        <f>BK524</f>
        <v>0</v>
      </c>
      <c r="K524" s="196"/>
      <c r="L524" s="201"/>
      <c r="M524" s="202"/>
      <c r="N524" s="203"/>
      <c r="O524" s="203"/>
      <c r="P524" s="204">
        <f>SUM(P525:P567)</f>
        <v>0</v>
      </c>
      <c r="Q524" s="203"/>
      <c r="R524" s="204">
        <f>SUM(R525:R567)</f>
        <v>1.7551235999999999</v>
      </c>
      <c r="S524" s="203"/>
      <c r="T524" s="205">
        <f>SUM(T525:T567)</f>
        <v>3.2640750000000001</v>
      </c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R524" s="206" t="s">
        <v>85</v>
      </c>
      <c r="AT524" s="207" t="s">
        <v>74</v>
      </c>
      <c r="AU524" s="207" t="s">
        <v>83</v>
      </c>
      <c r="AY524" s="206" t="s">
        <v>126</v>
      </c>
      <c r="BK524" s="208">
        <f>SUM(BK525:BK567)</f>
        <v>0</v>
      </c>
    </row>
    <row r="525" s="2" customFormat="1" ht="24.15" customHeight="1">
      <c r="A525" s="37"/>
      <c r="B525" s="38"/>
      <c r="C525" s="211" t="s">
        <v>1253</v>
      </c>
      <c r="D525" s="211" t="s">
        <v>129</v>
      </c>
      <c r="E525" s="212" t="s">
        <v>1473</v>
      </c>
      <c r="F525" s="213" t="s">
        <v>1474</v>
      </c>
      <c r="G525" s="214" t="s">
        <v>177</v>
      </c>
      <c r="H525" s="215">
        <v>46.307000000000002</v>
      </c>
      <c r="I525" s="216"/>
      <c r="J525" s="217">
        <f>ROUND(I525*H525,2)</f>
        <v>0</v>
      </c>
      <c r="K525" s="213" t="s">
        <v>178</v>
      </c>
      <c r="L525" s="43"/>
      <c r="M525" s="225" t="s">
        <v>20</v>
      </c>
      <c r="N525" s="226" t="s">
        <v>46</v>
      </c>
      <c r="O525" s="83"/>
      <c r="P525" s="227">
        <f>O525*H525</f>
        <v>0</v>
      </c>
      <c r="Q525" s="227">
        <v>0</v>
      </c>
      <c r="R525" s="227">
        <f>Q525*H525</f>
        <v>0</v>
      </c>
      <c r="S525" s="227">
        <v>0</v>
      </c>
      <c r="T525" s="228">
        <f>S525*H525</f>
        <v>0</v>
      </c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R525" s="223" t="s">
        <v>133</v>
      </c>
      <c r="AT525" s="223" t="s">
        <v>129</v>
      </c>
      <c r="AU525" s="223" t="s">
        <v>85</v>
      </c>
      <c r="AY525" s="16" t="s">
        <v>126</v>
      </c>
      <c r="BE525" s="224">
        <f>IF(N525="základní",J525,0)</f>
        <v>0</v>
      </c>
      <c r="BF525" s="224">
        <f>IF(N525="snížená",J525,0)</f>
        <v>0</v>
      </c>
      <c r="BG525" s="224">
        <f>IF(N525="zákl. přenesená",J525,0)</f>
        <v>0</v>
      </c>
      <c r="BH525" s="224">
        <f>IF(N525="sníž. přenesená",J525,0)</f>
        <v>0</v>
      </c>
      <c r="BI525" s="224">
        <f>IF(N525="nulová",J525,0)</f>
        <v>0</v>
      </c>
      <c r="BJ525" s="16" t="s">
        <v>83</v>
      </c>
      <c r="BK525" s="224">
        <f>ROUND(I525*H525,2)</f>
        <v>0</v>
      </c>
      <c r="BL525" s="16" t="s">
        <v>133</v>
      </c>
      <c r="BM525" s="223" t="s">
        <v>1475</v>
      </c>
    </row>
    <row r="526" s="2" customFormat="1">
      <c r="A526" s="37"/>
      <c r="B526" s="38"/>
      <c r="C526" s="39"/>
      <c r="D526" s="229" t="s">
        <v>181</v>
      </c>
      <c r="E526" s="39"/>
      <c r="F526" s="230" t="s">
        <v>1476</v>
      </c>
      <c r="G526" s="39"/>
      <c r="H526" s="39"/>
      <c r="I526" s="231"/>
      <c r="J526" s="39"/>
      <c r="K526" s="39"/>
      <c r="L526" s="43"/>
      <c r="M526" s="232"/>
      <c r="N526" s="233"/>
      <c r="O526" s="83"/>
      <c r="P526" s="83"/>
      <c r="Q526" s="83"/>
      <c r="R526" s="83"/>
      <c r="S526" s="83"/>
      <c r="T526" s="84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T526" s="16" t="s">
        <v>181</v>
      </c>
      <c r="AU526" s="16" t="s">
        <v>85</v>
      </c>
    </row>
    <row r="527" s="2" customFormat="1" ht="24.15" customHeight="1">
      <c r="A527" s="37"/>
      <c r="B527" s="38"/>
      <c r="C527" s="211" t="s">
        <v>1260</v>
      </c>
      <c r="D527" s="211" t="s">
        <v>129</v>
      </c>
      <c r="E527" s="212" t="s">
        <v>1478</v>
      </c>
      <c r="F527" s="213" t="s">
        <v>1479</v>
      </c>
      <c r="G527" s="214" t="s">
        <v>177</v>
      </c>
      <c r="H527" s="215">
        <v>46.307000000000002</v>
      </c>
      <c r="I527" s="216"/>
      <c r="J527" s="217">
        <f>ROUND(I527*H527,2)</f>
        <v>0</v>
      </c>
      <c r="K527" s="213" t="s">
        <v>178</v>
      </c>
      <c r="L527" s="43"/>
      <c r="M527" s="225" t="s">
        <v>20</v>
      </c>
      <c r="N527" s="226" t="s">
        <v>46</v>
      </c>
      <c r="O527" s="83"/>
      <c r="P527" s="227">
        <f>O527*H527</f>
        <v>0</v>
      </c>
      <c r="Q527" s="227">
        <v>0.00029999999999999997</v>
      </c>
      <c r="R527" s="227">
        <f>Q527*H527</f>
        <v>0.013892099999999999</v>
      </c>
      <c r="S527" s="227">
        <v>0</v>
      </c>
      <c r="T527" s="228">
        <f>S527*H527</f>
        <v>0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R527" s="223" t="s">
        <v>133</v>
      </c>
      <c r="AT527" s="223" t="s">
        <v>129</v>
      </c>
      <c r="AU527" s="223" t="s">
        <v>85</v>
      </c>
      <c r="AY527" s="16" t="s">
        <v>126</v>
      </c>
      <c r="BE527" s="224">
        <f>IF(N527="základní",J527,0)</f>
        <v>0</v>
      </c>
      <c r="BF527" s="224">
        <f>IF(N527="snížená",J527,0)</f>
        <v>0</v>
      </c>
      <c r="BG527" s="224">
        <f>IF(N527="zákl. přenesená",J527,0)</f>
        <v>0</v>
      </c>
      <c r="BH527" s="224">
        <f>IF(N527="sníž. přenesená",J527,0)</f>
        <v>0</v>
      </c>
      <c r="BI527" s="224">
        <f>IF(N527="nulová",J527,0)</f>
        <v>0</v>
      </c>
      <c r="BJ527" s="16" t="s">
        <v>83</v>
      </c>
      <c r="BK527" s="224">
        <f>ROUND(I527*H527,2)</f>
        <v>0</v>
      </c>
      <c r="BL527" s="16" t="s">
        <v>133</v>
      </c>
      <c r="BM527" s="223" t="s">
        <v>1480</v>
      </c>
    </row>
    <row r="528" s="2" customFormat="1">
      <c r="A528" s="37"/>
      <c r="B528" s="38"/>
      <c r="C528" s="39"/>
      <c r="D528" s="229" t="s">
        <v>181</v>
      </c>
      <c r="E528" s="39"/>
      <c r="F528" s="230" t="s">
        <v>1481</v>
      </c>
      <c r="G528" s="39"/>
      <c r="H528" s="39"/>
      <c r="I528" s="231"/>
      <c r="J528" s="39"/>
      <c r="K528" s="39"/>
      <c r="L528" s="43"/>
      <c r="M528" s="232"/>
      <c r="N528" s="233"/>
      <c r="O528" s="83"/>
      <c r="P528" s="83"/>
      <c r="Q528" s="83"/>
      <c r="R528" s="83"/>
      <c r="S528" s="83"/>
      <c r="T528" s="84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T528" s="16" t="s">
        <v>181</v>
      </c>
      <c r="AU528" s="16" t="s">
        <v>85</v>
      </c>
    </row>
    <row r="529" s="2" customFormat="1" ht="24.15" customHeight="1">
      <c r="A529" s="37"/>
      <c r="B529" s="38"/>
      <c r="C529" s="211" t="s">
        <v>1265</v>
      </c>
      <c r="D529" s="211" t="s">
        <v>129</v>
      </c>
      <c r="E529" s="212" t="s">
        <v>1483</v>
      </c>
      <c r="F529" s="213" t="s">
        <v>1484</v>
      </c>
      <c r="G529" s="214" t="s">
        <v>177</v>
      </c>
      <c r="H529" s="215">
        <v>10.644</v>
      </c>
      <c r="I529" s="216"/>
      <c r="J529" s="217">
        <f>ROUND(I529*H529,2)</f>
        <v>0</v>
      </c>
      <c r="K529" s="213" t="s">
        <v>178</v>
      </c>
      <c r="L529" s="43"/>
      <c r="M529" s="225" t="s">
        <v>20</v>
      </c>
      <c r="N529" s="226" t="s">
        <v>46</v>
      </c>
      <c r="O529" s="83"/>
      <c r="P529" s="227">
        <f>O529*H529</f>
        <v>0</v>
      </c>
      <c r="Q529" s="227">
        <v>0.0015</v>
      </c>
      <c r="R529" s="227">
        <f>Q529*H529</f>
        <v>0.015966000000000001</v>
      </c>
      <c r="S529" s="227">
        <v>0</v>
      </c>
      <c r="T529" s="228">
        <f>S529*H529</f>
        <v>0</v>
      </c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R529" s="223" t="s">
        <v>133</v>
      </c>
      <c r="AT529" s="223" t="s">
        <v>129</v>
      </c>
      <c r="AU529" s="223" t="s">
        <v>85</v>
      </c>
      <c r="AY529" s="16" t="s">
        <v>126</v>
      </c>
      <c r="BE529" s="224">
        <f>IF(N529="základní",J529,0)</f>
        <v>0</v>
      </c>
      <c r="BF529" s="224">
        <f>IF(N529="snížená",J529,0)</f>
        <v>0</v>
      </c>
      <c r="BG529" s="224">
        <f>IF(N529="zákl. přenesená",J529,0)</f>
        <v>0</v>
      </c>
      <c r="BH529" s="224">
        <f>IF(N529="sníž. přenesená",J529,0)</f>
        <v>0</v>
      </c>
      <c r="BI529" s="224">
        <f>IF(N529="nulová",J529,0)</f>
        <v>0</v>
      </c>
      <c r="BJ529" s="16" t="s">
        <v>83</v>
      </c>
      <c r="BK529" s="224">
        <f>ROUND(I529*H529,2)</f>
        <v>0</v>
      </c>
      <c r="BL529" s="16" t="s">
        <v>133</v>
      </c>
      <c r="BM529" s="223" t="s">
        <v>1485</v>
      </c>
    </row>
    <row r="530" s="2" customFormat="1">
      <c r="A530" s="37"/>
      <c r="B530" s="38"/>
      <c r="C530" s="39"/>
      <c r="D530" s="229" t="s">
        <v>181</v>
      </c>
      <c r="E530" s="39"/>
      <c r="F530" s="230" t="s">
        <v>1486</v>
      </c>
      <c r="G530" s="39"/>
      <c r="H530" s="39"/>
      <c r="I530" s="231"/>
      <c r="J530" s="39"/>
      <c r="K530" s="39"/>
      <c r="L530" s="43"/>
      <c r="M530" s="232"/>
      <c r="N530" s="233"/>
      <c r="O530" s="83"/>
      <c r="P530" s="83"/>
      <c r="Q530" s="83"/>
      <c r="R530" s="83"/>
      <c r="S530" s="83"/>
      <c r="T530" s="84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T530" s="16" t="s">
        <v>181</v>
      </c>
      <c r="AU530" s="16" t="s">
        <v>85</v>
      </c>
    </row>
    <row r="531" s="2" customFormat="1" ht="24.15" customHeight="1">
      <c r="A531" s="37"/>
      <c r="B531" s="38"/>
      <c r="C531" s="211" t="s">
        <v>1269</v>
      </c>
      <c r="D531" s="211" t="s">
        <v>129</v>
      </c>
      <c r="E531" s="212" t="s">
        <v>1488</v>
      </c>
      <c r="F531" s="213" t="s">
        <v>1489</v>
      </c>
      <c r="G531" s="214" t="s">
        <v>190</v>
      </c>
      <c r="H531" s="215">
        <v>4</v>
      </c>
      <c r="I531" s="216"/>
      <c r="J531" s="217">
        <f>ROUND(I531*H531,2)</f>
        <v>0</v>
      </c>
      <c r="K531" s="213" t="s">
        <v>178</v>
      </c>
      <c r="L531" s="43"/>
      <c r="M531" s="225" t="s">
        <v>20</v>
      </c>
      <c r="N531" s="226" t="s">
        <v>46</v>
      </c>
      <c r="O531" s="83"/>
      <c r="P531" s="227">
        <f>O531*H531</f>
        <v>0</v>
      </c>
      <c r="Q531" s="227">
        <v>0.00027999999999999998</v>
      </c>
      <c r="R531" s="227">
        <f>Q531*H531</f>
        <v>0.0011199999999999999</v>
      </c>
      <c r="S531" s="227">
        <v>0</v>
      </c>
      <c r="T531" s="228">
        <f>S531*H531</f>
        <v>0</v>
      </c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R531" s="223" t="s">
        <v>133</v>
      </c>
      <c r="AT531" s="223" t="s">
        <v>129</v>
      </c>
      <c r="AU531" s="223" t="s">
        <v>85</v>
      </c>
      <c r="AY531" s="16" t="s">
        <v>126</v>
      </c>
      <c r="BE531" s="224">
        <f>IF(N531="základní",J531,0)</f>
        <v>0</v>
      </c>
      <c r="BF531" s="224">
        <f>IF(N531="snížená",J531,0)</f>
        <v>0</v>
      </c>
      <c r="BG531" s="224">
        <f>IF(N531="zákl. přenesená",J531,0)</f>
        <v>0</v>
      </c>
      <c r="BH531" s="224">
        <f>IF(N531="sníž. přenesená",J531,0)</f>
        <v>0</v>
      </c>
      <c r="BI531" s="224">
        <f>IF(N531="nulová",J531,0)</f>
        <v>0</v>
      </c>
      <c r="BJ531" s="16" t="s">
        <v>83</v>
      </c>
      <c r="BK531" s="224">
        <f>ROUND(I531*H531,2)</f>
        <v>0</v>
      </c>
      <c r="BL531" s="16" t="s">
        <v>133</v>
      </c>
      <c r="BM531" s="223" t="s">
        <v>1490</v>
      </c>
    </row>
    <row r="532" s="2" customFormat="1">
      <c r="A532" s="37"/>
      <c r="B532" s="38"/>
      <c r="C532" s="39"/>
      <c r="D532" s="229" t="s">
        <v>181</v>
      </c>
      <c r="E532" s="39"/>
      <c r="F532" s="230" t="s">
        <v>1491</v>
      </c>
      <c r="G532" s="39"/>
      <c r="H532" s="39"/>
      <c r="I532" s="231"/>
      <c r="J532" s="39"/>
      <c r="K532" s="39"/>
      <c r="L532" s="43"/>
      <c r="M532" s="232"/>
      <c r="N532" s="233"/>
      <c r="O532" s="83"/>
      <c r="P532" s="83"/>
      <c r="Q532" s="83"/>
      <c r="R532" s="83"/>
      <c r="S532" s="83"/>
      <c r="T532" s="84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T532" s="16" t="s">
        <v>181</v>
      </c>
      <c r="AU532" s="16" t="s">
        <v>85</v>
      </c>
    </row>
    <row r="533" s="2" customFormat="1" ht="33" customHeight="1">
      <c r="A533" s="37"/>
      <c r="B533" s="38"/>
      <c r="C533" s="211" t="s">
        <v>1274</v>
      </c>
      <c r="D533" s="211" t="s">
        <v>129</v>
      </c>
      <c r="E533" s="212" t="s">
        <v>1493</v>
      </c>
      <c r="F533" s="213" t="s">
        <v>1494</v>
      </c>
      <c r="G533" s="214" t="s">
        <v>177</v>
      </c>
      <c r="H533" s="215">
        <v>46.307000000000002</v>
      </c>
      <c r="I533" s="216"/>
      <c r="J533" s="217">
        <f>ROUND(I533*H533,2)</f>
        <v>0</v>
      </c>
      <c r="K533" s="213" t="s">
        <v>178</v>
      </c>
      <c r="L533" s="43"/>
      <c r="M533" s="225" t="s">
        <v>20</v>
      </c>
      <c r="N533" s="226" t="s">
        <v>46</v>
      </c>
      <c r="O533" s="83"/>
      <c r="P533" s="227">
        <f>O533*H533</f>
        <v>0</v>
      </c>
      <c r="Q533" s="227">
        <v>0.0044999999999999997</v>
      </c>
      <c r="R533" s="227">
        <f>Q533*H533</f>
        <v>0.2083815</v>
      </c>
      <c r="S533" s="227">
        <v>0</v>
      </c>
      <c r="T533" s="228">
        <f>S533*H533</f>
        <v>0</v>
      </c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R533" s="223" t="s">
        <v>133</v>
      </c>
      <c r="AT533" s="223" t="s">
        <v>129</v>
      </c>
      <c r="AU533" s="223" t="s">
        <v>85</v>
      </c>
      <c r="AY533" s="16" t="s">
        <v>126</v>
      </c>
      <c r="BE533" s="224">
        <f>IF(N533="základní",J533,0)</f>
        <v>0</v>
      </c>
      <c r="BF533" s="224">
        <f>IF(N533="snížená",J533,0)</f>
        <v>0</v>
      </c>
      <c r="BG533" s="224">
        <f>IF(N533="zákl. přenesená",J533,0)</f>
        <v>0</v>
      </c>
      <c r="BH533" s="224">
        <f>IF(N533="sníž. přenesená",J533,0)</f>
        <v>0</v>
      </c>
      <c r="BI533" s="224">
        <f>IF(N533="nulová",J533,0)</f>
        <v>0</v>
      </c>
      <c r="BJ533" s="16" t="s">
        <v>83</v>
      </c>
      <c r="BK533" s="224">
        <f>ROUND(I533*H533,2)</f>
        <v>0</v>
      </c>
      <c r="BL533" s="16" t="s">
        <v>133</v>
      </c>
      <c r="BM533" s="223" t="s">
        <v>1495</v>
      </c>
    </row>
    <row r="534" s="2" customFormat="1">
      <c r="A534" s="37"/>
      <c r="B534" s="38"/>
      <c r="C534" s="39"/>
      <c r="D534" s="229" t="s">
        <v>181</v>
      </c>
      <c r="E534" s="39"/>
      <c r="F534" s="230" t="s">
        <v>1496</v>
      </c>
      <c r="G534" s="39"/>
      <c r="H534" s="39"/>
      <c r="I534" s="231"/>
      <c r="J534" s="39"/>
      <c r="K534" s="39"/>
      <c r="L534" s="43"/>
      <c r="M534" s="232"/>
      <c r="N534" s="233"/>
      <c r="O534" s="83"/>
      <c r="P534" s="83"/>
      <c r="Q534" s="83"/>
      <c r="R534" s="83"/>
      <c r="S534" s="83"/>
      <c r="T534" s="84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T534" s="16" t="s">
        <v>181</v>
      </c>
      <c r="AU534" s="16" t="s">
        <v>85</v>
      </c>
    </row>
    <row r="535" s="2" customFormat="1" ht="24.15" customHeight="1">
      <c r="A535" s="37"/>
      <c r="B535" s="38"/>
      <c r="C535" s="211" t="s">
        <v>1279</v>
      </c>
      <c r="D535" s="211" t="s">
        <v>129</v>
      </c>
      <c r="E535" s="212" t="s">
        <v>1498</v>
      </c>
      <c r="F535" s="213" t="s">
        <v>1499</v>
      </c>
      <c r="G535" s="214" t="s">
        <v>177</v>
      </c>
      <c r="H535" s="215">
        <v>40.049999999999997</v>
      </c>
      <c r="I535" s="216"/>
      <c r="J535" s="217">
        <f>ROUND(I535*H535,2)</f>
        <v>0</v>
      </c>
      <c r="K535" s="213" t="s">
        <v>178</v>
      </c>
      <c r="L535" s="43"/>
      <c r="M535" s="225" t="s">
        <v>20</v>
      </c>
      <c r="N535" s="226" t="s">
        <v>46</v>
      </c>
      <c r="O535" s="83"/>
      <c r="P535" s="227">
        <f>O535*H535</f>
        <v>0</v>
      </c>
      <c r="Q535" s="227">
        <v>0</v>
      </c>
      <c r="R535" s="227">
        <f>Q535*H535</f>
        <v>0</v>
      </c>
      <c r="S535" s="227">
        <v>0.081500000000000003</v>
      </c>
      <c r="T535" s="228">
        <f>S535*H535</f>
        <v>3.2640750000000001</v>
      </c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R535" s="223" t="s">
        <v>133</v>
      </c>
      <c r="AT535" s="223" t="s">
        <v>129</v>
      </c>
      <c r="AU535" s="223" t="s">
        <v>85</v>
      </c>
      <c r="AY535" s="16" t="s">
        <v>126</v>
      </c>
      <c r="BE535" s="224">
        <f>IF(N535="základní",J535,0)</f>
        <v>0</v>
      </c>
      <c r="BF535" s="224">
        <f>IF(N535="snížená",J535,0)</f>
        <v>0</v>
      </c>
      <c r="BG535" s="224">
        <f>IF(N535="zákl. přenesená",J535,0)</f>
        <v>0</v>
      </c>
      <c r="BH535" s="224">
        <f>IF(N535="sníž. přenesená",J535,0)</f>
        <v>0</v>
      </c>
      <c r="BI535" s="224">
        <f>IF(N535="nulová",J535,0)</f>
        <v>0</v>
      </c>
      <c r="BJ535" s="16" t="s">
        <v>83</v>
      </c>
      <c r="BK535" s="224">
        <f>ROUND(I535*H535,2)</f>
        <v>0</v>
      </c>
      <c r="BL535" s="16" t="s">
        <v>133</v>
      </c>
      <c r="BM535" s="223" t="s">
        <v>1500</v>
      </c>
    </row>
    <row r="536" s="2" customFormat="1">
      <c r="A536" s="37"/>
      <c r="B536" s="38"/>
      <c r="C536" s="39"/>
      <c r="D536" s="229" t="s">
        <v>181</v>
      </c>
      <c r="E536" s="39"/>
      <c r="F536" s="230" t="s">
        <v>1501</v>
      </c>
      <c r="G536" s="39"/>
      <c r="H536" s="39"/>
      <c r="I536" s="231"/>
      <c r="J536" s="39"/>
      <c r="K536" s="39"/>
      <c r="L536" s="43"/>
      <c r="M536" s="232"/>
      <c r="N536" s="233"/>
      <c r="O536" s="83"/>
      <c r="P536" s="83"/>
      <c r="Q536" s="83"/>
      <c r="R536" s="83"/>
      <c r="S536" s="83"/>
      <c r="T536" s="84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T536" s="16" t="s">
        <v>181</v>
      </c>
      <c r="AU536" s="16" t="s">
        <v>85</v>
      </c>
    </row>
    <row r="537" s="2" customFormat="1" ht="37.8" customHeight="1">
      <c r="A537" s="37"/>
      <c r="B537" s="38"/>
      <c r="C537" s="211" t="s">
        <v>1284</v>
      </c>
      <c r="D537" s="211" t="s">
        <v>129</v>
      </c>
      <c r="E537" s="212" t="s">
        <v>1503</v>
      </c>
      <c r="F537" s="213" t="s">
        <v>1504</v>
      </c>
      <c r="G537" s="214" t="s">
        <v>177</v>
      </c>
      <c r="H537" s="215">
        <v>9.2520000000000007</v>
      </c>
      <c r="I537" s="216"/>
      <c r="J537" s="217">
        <f>ROUND(I537*H537,2)</f>
        <v>0</v>
      </c>
      <c r="K537" s="213" t="s">
        <v>178</v>
      </c>
      <c r="L537" s="43"/>
      <c r="M537" s="225" t="s">
        <v>20</v>
      </c>
      <c r="N537" s="226" t="s">
        <v>46</v>
      </c>
      <c r="O537" s="83"/>
      <c r="P537" s="227">
        <f>O537*H537</f>
        <v>0</v>
      </c>
      <c r="Q537" s="227">
        <v>0.0090299999999999998</v>
      </c>
      <c r="R537" s="227">
        <f>Q537*H537</f>
        <v>0.083545560000000005</v>
      </c>
      <c r="S537" s="227">
        <v>0</v>
      </c>
      <c r="T537" s="228">
        <f>S537*H537</f>
        <v>0</v>
      </c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R537" s="223" t="s">
        <v>133</v>
      </c>
      <c r="AT537" s="223" t="s">
        <v>129</v>
      </c>
      <c r="AU537" s="223" t="s">
        <v>85</v>
      </c>
      <c r="AY537" s="16" t="s">
        <v>126</v>
      </c>
      <c r="BE537" s="224">
        <f>IF(N537="základní",J537,0)</f>
        <v>0</v>
      </c>
      <c r="BF537" s="224">
        <f>IF(N537="snížená",J537,0)</f>
        <v>0</v>
      </c>
      <c r="BG537" s="224">
        <f>IF(N537="zákl. přenesená",J537,0)</f>
        <v>0</v>
      </c>
      <c r="BH537" s="224">
        <f>IF(N537="sníž. přenesená",J537,0)</f>
        <v>0</v>
      </c>
      <c r="BI537" s="224">
        <f>IF(N537="nulová",J537,0)</f>
        <v>0</v>
      </c>
      <c r="BJ537" s="16" t="s">
        <v>83</v>
      </c>
      <c r="BK537" s="224">
        <f>ROUND(I537*H537,2)</f>
        <v>0</v>
      </c>
      <c r="BL537" s="16" t="s">
        <v>133</v>
      </c>
      <c r="BM537" s="223" t="s">
        <v>1505</v>
      </c>
    </row>
    <row r="538" s="2" customFormat="1">
      <c r="A538" s="37"/>
      <c r="B538" s="38"/>
      <c r="C538" s="39"/>
      <c r="D538" s="229" t="s">
        <v>181</v>
      </c>
      <c r="E538" s="39"/>
      <c r="F538" s="230" t="s">
        <v>1506</v>
      </c>
      <c r="G538" s="39"/>
      <c r="H538" s="39"/>
      <c r="I538" s="231"/>
      <c r="J538" s="39"/>
      <c r="K538" s="39"/>
      <c r="L538" s="43"/>
      <c r="M538" s="232"/>
      <c r="N538" s="233"/>
      <c r="O538" s="83"/>
      <c r="P538" s="83"/>
      <c r="Q538" s="83"/>
      <c r="R538" s="83"/>
      <c r="S538" s="83"/>
      <c r="T538" s="84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T538" s="16" t="s">
        <v>181</v>
      </c>
      <c r="AU538" s="16" t="s">
        <v>85</v>
      </c>
    </row>
    <row r="539" s="2" customFormat="1" ht="33" customHeight="1">
      <c r="A539" s="37"/>
      <c r="B539" s="38"/>
      <c r="C539" s="234" t="s">
        <v>1289</v>
      </c>
      <c r="D539" s="234" t="s">
        <v>244</v>
      </c>
      <c r="E539" s="235" t="s">
        <v>1427</v>
      </c>
      <c r="F539" s="236" t="s">
        <v>1428</v>
      </c>
      <c r="G539" s="237" t="s">
        <v>177</v>
      </c>
      <c r="H539" s="238">
        <v>10.640000000000001</v>
      </c>
      <c r="I539" s="239"/>
      <c r="J539" s="240">
        <f>ROUND(I539*H539,2)</f>
        <v>0</v>
      </c>
      <c r="K539" s="236" t="s">
        <v>178</v>
      </c>
      <c r="L539" s="241"/>
      <c r="M539" s="242" t="s">
        <v>20</v>
      </c>
      <c r="N539" s="243" t="s">
        <v>46</v>
      </c>
      <c r="O539" s="83"/>
      <c r="P539" s="227">
        <f>O539*H539</f>
        <v>0</v>
      </c>
      <c r="Q539" s="227">
        <v>0.021999999999999999</v>
      </c>
      <c r="R539" s="227">
        <f>Q539*H539</f>
        <v>0.23408000000000001</v>
      </c>
      <c r="S539" s="227">
        <v>0</v>
      </c>
      <c r="T539" s="228">
        <f>S539*H539</f>
        <v>0</v>
      </c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R539" s="223" t="s">
        <v>335</v>
      </c>
      <c r="AT539" s="223" t="s">
        <v>244</v>
      </c>
      <c r="AU539" s="223" t="s">
        <v>85</v>
      </c>
      <c r="AY539" s="16" t="s">
        <v>126</v>
      </c>
      <c r="BE539" s="224">
        <f>IF(N539="základní",J539,0)</f>
        <v>0</v>
      </c>
      <c r="BF539" s="224">
        <f>IF(N539="snížená",J539,0)</f>
        <v>0</v>
      </c>
      <c r="BG539" s="224">
        <f>IF(N539="zákl. přenesená",J539,0)</f>
        <v>0</v>
      </c>
      <c r="BH539" s="224">
        <f>IF(N539="sníž. přenesená",J539,0)</f>
        <v>0</v>
      </c>
      <c r="BI539" s="224">
        <f>IF(N539="nulová",J539,0)</f>
        <v>0</v>
      </c>
      <c r="BJ539" s="16" t="s">
        <v>83</v>
      </c>
      <c r="BK539" s="224">
        <f>ROUND(I539*H539,2)</f>
        <v>0</v>
      </c>
      <c r="BL539" s="16" t="s">
        <v>133</v>
      </c>
      <c r="BM539" s="223" t="s">
        <v>1508</v>
      </c>
    </row>
    <row r="540" s="2" customFormat="1" ht="37.8" customHeight="1">
      <c r="A540" s="37"/>
      <c r="B540" s="38"/>
      <c r="C540" s="211" t="s">
        <v>1293</v>
      </c>
      <c r="D540" s="211" t="s">
        <v>129</v>
      </c>
      <c r="E540" s="212" t="s">
        <v>1510</v>
      </c>
      <c r="F540" s="213" t="s">
        <v>1511</v>
      </c>
      <c r="G540" s="214" t="s">
        <v>177</v>
      </c>
      <c r="H540" s="215">
        <v>30.193999999999999</v>
      </c>
      <c r="I540" s="216"/>
      <c r="J540" s="217">
        <f>ROUND(I540*H540,2)</f>
        <v>0</v>
      </c>
      <c r="K540" s="213" t="s">
        <v>178</v>
      </c>
      <c r="L540" s="43"/>
      <c r="M540" s="225" t="s">
        <v>20</v>
      </c>
      <c r="N540" s="226" t="s">
        <v>46</v>
      </c>
      <c r="O540" s="83"/>
      <c r="P540" s="227">
        <f>O540*H540</f>
        <v>0</v>
      </c>
      <c r="Q540" s="227">
        <v>0.0090900000000000009</v>
      </c>
      <c r="R540" s="227">
        <f>Q540*H540</f>
        <v>0.27446345999999999</v>
      </c>
      <c r="S540" s="227">
        <v>0</v>
      </c>
      <c r="T540" s="228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223" t="s">
        <v>133</v>
      </c>
      <c r="AT540" s="223" t="s">
        <v>129</v>
      </c>
      <c r="AU540" s="223" t="s">
        <v>85</v>
      </c>
      <c r="AY540" s="16" t="s">
        <v>126</v>
      </c>
      <c r="BE540" s="224">
        <f>IF(N540="základní",J540,0)</f>
        <v>0</v>
      </c>
      <c r="BF540" s="224">
        <f>IF(N540="snížená",J540,0)</f>
        <v>0</v>
      </c>
      <c r="BG540" s="224">
        <f>IF(N540="zákl. přenesená",J540,0)</f>
        <v>0</v>
      </c>
      <c r="BH540" s="224">
        <f>IF(N540="sníž. přenesená",J540,0)</f>
        <v>0</v>
      </c>
      <c r="BI540" s="224">
        <f>IF(N540="nulová",J540,0)</f>
        <v>0</v>
      </c>
      <c r="BJ540" s="16" t="s">
        <v>83</v>
      </c>
      <c r="BK540" s="224">
        <f>ROUND(I540*H540,2)</f>
        <v>0</v>
      </c>
      <c r="BL540" s="16" t="s">
        <v>133</v>
      </c>
      <c r="BM540" s="223" t="s">
        <v>1512</v>
      </c>
    </row>
    <row r="541" s="2" customFormat="1">
      <c r="A541" s="37"/>
      <c r="B541" s="38"/>
      <c r="C541" s="39"/>
      <c r="D541" s="229" t="s">
        <v>181</v>
      </c>
      <c r="E541" s="39"/>
      <c r="F541" s="230" t="s">
        <v>1513</v>
      </c>
      <c r="G541" s="39"/>
      <c r="H541" s="39"/>
      <c r="I541" s="231"/>
      <c r="J541" s="39"/>
      <c r="K541" s="39"/>
      <c r="L541" s="43"/>
      <c r="M541" s="232"/>
      <c r="N541" s="233"/>
      <c r="O541" s="83"/>
      <c r="P541" s="83"/>
      <c r="Q541" s="83"/>
      <c r="R541" s="83"/>
      <c r="S541" s="83"/>
      <c r="T541" s="84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T541" s="16" t="s">
        <v>181</v>
      </c>
      <c r="AU541" s="16" t="s">
        <v>85</v>
      </c>
    </row>
    <row r="542" s="2" customFormat="1" ht="24.15" customHeight="1">
      <c r="A542" s="37"/>
      <c r="B542" s="38"/>
      <c r="C542" s="234" t="s">
        <v>1298</v>
      </c>
      <c r="D542" s="234" t="s">
        <v>244</v>
      </c>
      <c r="E542" s="235" t="s">
        <v>1515</v>
      </c>
      <c r="F542" s="236" t="s">
        <v>1516</v>
      </c>
      <c r="G542" s="237" t="s">
        <v>177</v>
      </c>
      <c r="H542" s="238">
        <v>34.722999999999999</v>
      </c>
      <c r="I542" s="239"/>
      <c r="J542" s="240">
        <f>ROUND(I542*H542,2)</f>
        <v>0</v>
      </c>
      <c r="K542" s="236" t="s">
        <v>178</v>
      </c>
      <c r="L542" s="241"/>
      <c r="M542" s="242" t="s">
        <v>20</v>
      </c>
      <c r="N542" s="243" t="s">
        <v>46</v>
      </c>
      <c r="O542" s="83"/>
      <c r="P542" s="227">
        <f>O542*H542</f>
        <v>0</v>
      </c>
      <c r="Q542" s="227">
        <v>0.019</v>
      </c>
      <c r="R542" s="227">
        <f>Q542*H542</f>
        <v>0.65973700000000002</v>
      </c>
      <c r="S542" s="227">
        <v>0</v>
      </c>
      <c r="T542" s="228">
        <f>S542*H542</f>
        <v>0</v>
      </c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R542" s="223" t="s">
        <v>335</v>
      </c>
      <c r="AT542" s="223" t="s">
        <v>244</v>
      </c>
      <c r="AU542" s="223" t="s">
        <v>85</v>
      </c>
      <c r="AY542" s="16" t="s">
        <v>126</v>
      </c>
      <c r="BE542" s="224">
        <f>IF(N542="základní",J542,0)</f>
        <v>0</v>
      </c>
      <c r="BF542" s="224">
        <f>IF(N542="snížená",J542,0)</f>
        <v>0</v>
      </c>
      <c r="BG542" s="224">
        <f>IF(N542="zákl. přenesená",J542,0)</f>
        <v>0</v>
      </c>
      <c r="BH542" s="224">
        <f>IF(N542="sníž. přenesená",J542,0)</f>
        <v>0</v>
      </c>
      <c r="BI542" s="224">
        <f>IF(N542="nulová",J542,0)</f>
        <v>0</v>
      </c>
      <c r="BJ542" s="16" t="s">
        <v>83</v>
      </c>
      <c r="BK542" s="224">
        <f>ROUND(I542*H542,2)</f>
        <v>0</v>
      </c>
      <c r="BL542" s="16" t="s">
        <v>133</v>
      </c>
      <c r="BM542" s="223" t="s">
        <v>1517</v>
      </c>
    </row>
    <row r="543" s="2" customFormat="1" ht="37.8" customHeight="1">
      <c r="A543" s="37"/>
      <c r="B543" s="38"/>
      <c r="C543" s="211" t="s">
        <v>1303</v>
      </c>
      <c r="D543" s="211" t="s">
        <v>129</v>
      </c>
      <c r="E543" s="212" t="s">
        <v>1519</v>
      </c>
      <c r="F543" s="213" t="s">
        <v>1520</v>
      </c>
      <c r="G543" s="214" t="s">
        <v>177</v>
      </c>
      <c r="H543" s="215">
        <v>39.445999999999998</v>
      </c>
      <c r="I543" s="216"/>
      <c r="J543" s="217">
        <f>ROUND(I543*H543,2)</f>
        <v>0</v>
      </c>
      <c r="K543" s="213" t="s">
        <v>178</v>
      </c>
      <c r="L543" s="43"/>
      <c r="M543" s="225" t="s">
        <v>20</v>
      </c>
      <c r="N543" s="226" t="s">
        <v>46</v>
      </c>
      <c r="O543" s="83"/>
      <c r="P543" s="227">
        <f>O543*H543</f>
        <v>0</v>
      </c>
      <c r="Q543" s="227">
        <v>0</v>
      </c>
      <c r="R543" s="227">
        <f>Q543*H543</f>
        <v>0</v>
      </c>
      <c r="S543" s="227">
        <v>0</v>
      </c>
      <c r="T543" s="228">
        <f>S543*H543</f>
        <v>0</v>
      </c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R543" s="223" t="s">
        <v>133</v>
      </c>
      <c r="AT543" s="223" t="s">
        <v>129</v>
      </c>
      <c r="AU543" s="223" t="s">
        <v>85</v>
      </c>
      <c r="AY543" s="16" t="s">
        <v>126</v>
      </c>
      <c r="BE543" s="224">
        <f>IF(N543="základní",J543,0)</f>
        <v>0</v>
      </c>
      <c r="BF543" s="224">
        <f>IF(N543="snížená",J543,0)</f>
        <v>0</v>
      </c>
      <c r="BG543" s="224">
        <f>IF(N543="zákl. přenesená",J543,0)</f>
        <v>0</v>
      </c>
      <c r="BH543" s="224">
        <f>IF(N543="sníž. přenesená",J543,0)</f>
        <v>0</v>
      </c>
      <c r="BI543" s="224">
        <f>IF(N543="nulová",J543,0)</f>
        <v>0</v>
      </c>
      <c r="BJ543" s="16" t="s">
        <v>83</v>
      </c>
      <c r="BK543" s="224">
        <f>ROUND(I543*H543,2)</f>
        <v>0</v>
      </c>
      <c r="BL543" s="16" t="s">
        <v>133</v>
      </c>
      <c r="BM543" s="223" t="s">
        <v>1521</v>
      </c>
    </row>
    <row r="544" s="2" customFormat="1">
      <c r="A544" s="37"/>
      <c r="B544" s="38"/>
      <c r="C544" s="39"/>
      <c r="D544" s="229" t="s">
        <v>181</v>
      </c>
      <c r="E544" s="39"/>
      <c r="F544" s="230" t="s">
        <v>1522</v>
      </c>
      <c r="G544" s="39"/>
      <c r="H544" s="39"/>
      <c r="I544" s="231"/>
      <c r="J544" s="39"/>
      <c r="K544" s="39"/>
      <c r="L544" s="43"/>
      <c r="M544" s="232"/>
      <c r="N544" s="233"/>
      <c r="O544" s="83"/>
      <c r="P544" s="83"/>
      <c r="Q544" s="83"/>
      <c r="R544" s="83"/>
      <c r="S544" s="83"/>
      <c r="T544" s="84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T544" s="16" t="s">
        <v>181</v>
      </c>
      <c r="AU544" s="16" t="s">
        <v>85</v>
      </c>
    </row>
    <row r="545" s="2" customFormat="1" ht="44.25" customHeight="1">
      <c r="A545" s="37"/>
      <c r="B545" s="38"/>
      <c r="C545" s="211" t="s">
        <v>1308</v>
      </c>
      <c r="D545" s="211" t="s">
        <v>129</v>
      </c>
      <c r="E545" s="212" t="s">
        <v>1524</v>
      </c>
      <c r="F545" s="213" t="s">
        <v>1525</v>
      </c>
      <c r="G545" s="214" t="s">
        <v>177</v>
      </c>
      <c r="H545" s="215">
        <v>6.5880000000000001</v>
      </c>
      <c r="I545" s="216"/>
      <c r="J545" s="217">
        <f>ROUND(I545*H545,2)</f>
        <v>0</v>
      </c>
      <c r="K545" s="213" t="s">
        <v>178</v>
      </c>
      <c r="L545" s="43"/>
      <c r="M545" s="225" t="s">
        <v>20</v>
      </c>
      <c r="N545" s="226" t="s">
        <v>46</v>
      </c>
      <c r="O545" s="83"/>
      <c r="P545" s="227">
        <f>O545*H545</f>
        <v>0</v>
      </c>
      <c r="Q545" s="227">
        <v>0.0057600000000000004</v>
      </c>
      <c r="R545" s="227">
        <f>Q545*H545</f>
        <v>0.037946880000000002</v>
      </c>
      <c r="S545" s="227">
        <v>0</v>
      </c>
      <c r="T545" s="228">
        <f>S545*H545</f>
        <v>0</v>
      </c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R545" s="223" t="s">
        <v>133</v>
      </c>
      <c r="AT545" s="223" t="s">
        <v>129</v>
      </c>
      <c r="AU545" s="223" t="s">
        <v>85</v>
      </c>
      <c r="AY545" s="16" t="s">
        <v>126</v>
      </c>
      <c r="BE545" s="224">
        <f>IF(N545="základní",J545,0)</f>
        <v>0</v>
      </c>
      <c r="BF545" s="224">
        <f>IF(N545="snížená",J545,0)</f>
        <v>0</v>
      </c>
      <c r="BG545" s="224">
        <f>IF(N545="zákl. přenesená",J545,0)</f>
        <v>0</v>
      </c>
      <c r="BH545" s="224">
        <f>IF(N545="sníž. přenesená",J545,0)</f>
        <v>0</v>
      </c>
      <c r="BI545" s="224">
        <f>IF(N545="nulová",J545,0)</f>
        <v>0</v>
      </c>
      <c r="BJ545" s="16" t="s">
        <v>83</v>
      </c>
      <c r="BK545" s="224">
        <f>ROUND(I545*H545,2)</f>
        <v>0</v>
      </c>
      <c r="BL545" s="16" t="s">
        <v>133</v>
      </c>
      <c r="BM545" s="223" t="s">
        <v>1526</v>
      </c>
    </row>
    <row r="546" s="2" customFormat="1">
      <c r="A546" s="37"/>
      <c r="B546" s="38"/>
      <c r="C546" s="39"/>
      <c r="D546" s="229" t="s">
        <v>181</v>
      </c>
      <c r="E546" s="39"/>
      <c r="F546" s="230" t="s">
        <v>1527</v>
      </c>
      <c r="G546" s="39"/>
      <c r="H546" s="39"/>
      <c r="I546" s="231"/>
      <c r="J546" s="39"/>
      <c r="K546" s="39"/>
      <c r="L546" s="43"/>
      <c r="M546" s="232"/>
      <c r="N546" s="233"/>
      <c r="O546" s="83"/>
      <c r="P546" s="83"/>
      <c r="Q546" s="83"/>
      <c r="R546" s="83"/>
      <c r="S546" s="83"/>
      <c r="T546" s="84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T546" s="16" t="s">
        <v>181</v>
      </c>
      <c r="AU546" s="16" t="s">
        <v>85</v>
      </c>
    </row>
    <row r="547" s="2" customFormat="1" ht="37.8" customHeight="1">
      <c r="A547" s="37"/>
      <c r="B547" s="38"/>
      <c r="C547" s="234" t="s">
        <v>1312</v>
      </c>
      <c r="D547" s="234" t="s">
        <v>244</v>
      </c>
      <c r="E547" s="235" t="s">
        <v>1529</v>
      </c>
      <c r="F547" s="236" t="s">
        <v>1530</v>
      </c>
      <c r="G547" s="237" t="s">
        <v>177</v>
      </c>
      <c r="H547" s="238">
        <v>7.2469999999999999</v>
      </c>
      <c r="I547" s="239"/>
      <c r="J547" s="240">
        <f>ROUND(I547*H547,2)</f>
        <v>0</v>
      </c>
      <c r="K547" s="236" t="s">
        <v>178</v>
      </c>
      <c r="L547" s="241"/>
      <c r="M547" s="242" t="s">
        <v>20</v>
      </c>
      <c r="N547" s="243" t="s">
        <v>46</v>
      </c>
      <c r="O547" s="83"/>
      <c r="P547" s="227">
        <f>O547*H547</f>
        <v>0</v>
      </c>
      <c r="Q547" s="227">
        <v>0.021999999999999999</v>
      </c>
      <c r="R547" s="227">
        <f>Q547*H547</f>
        <v>0.15943399999999999</v>
      </c>
      <c r="S547" s="227">
        <v>0</v>
      </c>
      <c r="T547" s="228">
        <f>S547*H547</f>
        <v>0</v>
      </c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R547" s="223" t="s">
        <v>335</v>
      </c>
      <c r="AT547" s="223" t="s">
        <v>244</v>
      </c>
      <c r="AU547" s="223" t="s">
        <v>85</v>
      </c>
      <c r="AY547" s="16" t="s">
        <v>126</v>
      </c>
      <c r="BE547" s="224">
        <f>IF(N547="základní",J547,0)</f>
        <v>0</v>
      </c>
      <c r="BF547" s="224">
        <f>IF(N547="snížená",J547,0)</f>
        <v>0</v>
      </c>
      <c r="BG547" s="224">
        <f>IF(N547="zákl. přenesená",J547,0)</f>
        <v>0</v>
      </c>
      <c r="BH547" s="224">
        <f>IF(N547="sníž. přenesená",J547,0)</f>
        <v>0</v>
      </c>
      <c r="BI547" s="224">
        <f>IF(N547="nulová",J547,0)</f>
        <v>0</v>
      </c>
      <c r="BJ547" s="16" t="s">
        <v>83</v>
      </c>
      <c r="BK547" s="224">
        <f>ROUND(I547*H547,2)</f>
        <v>0</v>
      </c>
      <c r="BL547" s="16" t="s">
        <v>133</v>
      </c>
      <c r="BM547" s="223" t="s">
        <v>1531</v>
      </c>
    </row>
    <row r="548" s="2" customFormat="1" ht="37.8" customHeight="1">
      <c r="A548" s="37"/>
      <c r="B548" s="38"/>
      <c r="C548" s="211" t="s">
        <v>1317</v>
      </c>
      <c r="D548" s="211" t="s">
        <v>129</v>
      </c>
      <c r="E548" s="212" t="s">
        <v>1533</v>
      </c>
      <c r="F548" s="213" t="s">
        <v>1534</v>
      </c>
      <c r="G548" s="214" t="s">
        <v>177</v>
      </c>
      <c r="H548" s="215">
        <v>6.5880000000000001</v>
      </c>
      <c r="I548" s="216"/>
      <c r="J548" s="217">
        <f>ROUND(I548*H548,2)</f>
        <v>0</v>
      </c>
      <c r="K548" s="213" t="s">
        <v>178</v>
      </c>
      <c r="L548" s="43"/>
      <c r="M548" s="225" t="s">
        <v>20</v>
      </c>
      <c r="N548" s="226" t="s">
        <v>46</v>
      </c>
      <c r="O548" s="83"/>
      <c r="P548" s="227">
        <f>O548*H548</f>
        <v>0</v>
      </c>
      <c r="Q548" s="227">
        <v>0</v>
      </c>
      <c r="R548" s="227">
        <f>Q548*H548</f>
        <v>0</v>
      </c>
      <c r="S548" s="227">
        <v>0</v>
      </c>
      <c r="T548" s="228">
        <f>S548*H548</f>
        <v>0</v>
      </c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R548" s="223" t="s">
        <v>133</v>
      </c>
      <c r="AT548" s="223" t="s">
        <v>129</v>
      </c>
      <c r="AU548" s="223" t="s">
        <v>85</v>
      </c>
      <c r="AY548" s="16" t="s">
        <v>126</v>
      </c>
      <c r="BE548" s="224">
        <f>IF(N548="základní",J548,0)</f>
        <v>0</v>
      </c>
      <c r="BF548" s="224">
        <f>IF(N548="snížená",J548,0)</f>
        <v>0</v>
      </c>
      <c r="BG548" s="224">
        <f>IF(N548="zákl. přenesená",J548,0)</f>
        <v>0</v>
      </c>
      <c r="BH548" s="224">
        <f>IF(N548="sníž. přenesená",J548,0)</f>
        <v>0</v>
      </c>
      <c r="BI548" s="224">
        <f>IF(N548="nulová",J548,0)</f>
        <v>0</v>
      </c>
      <c r="BJ548" s="16" t="s">
        <v>83</v>
      </c>
      <c r="BK548" s="224">
        <f>ROUND(I548*H548,2)</f>
        <v>0</v>
      </c>
      <c r="BL548" s="16" t="s">
        <v>133</v>
      </c>
      <c r="BM548" s="223" t="s">
        <v>1535</v>
      </c>
    </row>
    <row r="549" s="2" customFormat="1">
      <c r="A549" s="37"/>
      <c r="B549" s="38"/>
      <c r="C549" s="39"/>
      <c r="D549" s="229" t="s">
        <v>181</v>
      </c>
      <c r="E549" s="39"/>
      <c r="F549" s="230" t="s">
        <v>1536</v>
      </c>
      <c r="G549" s="39"/>
      <c r="H549" s="39"/>
      <c r="I549" s="231"/>
      <c r="J549" s="39"/>
      <c r="K549" s="39"/>
      <c r="L549" s="43"/>
      <c r="M549" s="232"/>
      <c r="N549" s="233"/>
      <c r="O549" s="83"/>
      <c r="P549" s="83"/>
      <c r="Q549" s="83"/>
      <c r="R549" s="83"/>
      <c r="S549" s="83"/>
      <c r="T549" s="84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T549" s="16" t="s">
        <v>181</v>
      </c>
      <c r="AU549" s="16" t="s">
        <v>85</v>
      </c>
    </row>
    <row r="550" s="2" customFormat="1" ht="24.15" customHeight="1">
      <c r="A550" s="37"/>
      <c r="B550" s="38"/>
      <c r="C550" s="211" t="s">
        <v>1324</v>
      </c>
      <c r="D550" s="211" t="s">
        <v>129</v>
      </c>
      <c r="E550" s="212" t="s">
        <v>1538</v>
      </c>
      <c r="F550" s="213" t="s">
        <v>1539</v>
      </c>
      <c r="G550" s="214" t="s">
        <v>177</v>
      </c>
      <c r="H550" s="215">
        <v>1.05</v>
      </c>
      <c r="I550" s="216"/>
      <c r="J550" s="217">
        <f>ROUND(I550*H550,2)</f>
        <v>0</v>
      </c>
      <c r="K550" s="213" t="s">
        <v>178</v>
      </c>
      <c r="L550" s="43"/>
      <c r="M550" s="225" t="s">
        <v>20</v>
      </c>
      <c r="N550" s="226" t="s">
        <v>46</v>
      </c>
      <c r="O550" s="83"/>
      <c r="P550" s="227">
        <f>O550*H550</f>
        <v>0</v>
      </c>
      <c r="Q550" s="227">
        <v>0.00142</v>
      </c>
      <c r="R550" s="227">
        <f>Q550*H550</f>
        <v>0.0014910000000000001</v>
      </c>
      <c r="S550" s="227">
        <v>0</v>
      </c>
      <c r="T550" s="228">
        <f>S550*H550</f>
        <v>0</v>
      </c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R550" s="223" t="s">
        <v>133</v>
      </c>
      <c r="AT550" s="223" t="s">
        <v>129</v>
      </c>
      <c r="AU550" s="223" t="s">
        <v>85</v>
      </c>
      <c r="AY550" s="16" t="s">
        <v>126</v>
      </c>
      <c r="BE550" s="224">
        <f>IF(N550="základní",J550,0)</f>
        <v>0</v>
      </c>
      <c r="BF550" s="224">
        <f>IF(N550="snížená",J550,0)</f>
        <v>0</v>
      </c>
      <c r="BG550" s="224">
        <f>IF(N550="zákl. přenesená",J550,0)</f>
        <v>0</v>
      </c>
      <c r="BH550" s="224">
        <f>IF(N550="sníž. přenesená",J550,0)</f>
        <v>0</v>
      </c>
      <c r="BI550" s="224">
        <f>IF(N550="nulová",J550,0)</f>
        <v>0</v>
      </c>
      <c r="BJ550" s="16" t="s">
        <v>83</v>
      </c>
      <c r="BK550" s="224">
        <f>ROUND(I550*H550,2)</f>
        <v>0</v>
      </c>
      <c r="BL550" s="16" t="s">
        <v>133</v>
      </c>
      <c r="BM550" s="223" t="s">
        <v>1540</v>
      </c>
    </row>
    <row r="551" s="2" customFormat="1">
      <c r="A551" s="37"/>
      <c r="B551" s="38"/>
      <c r="C551" s="39"/>
      <c r="D551" s="229" t="s">
        <v>181</v>
      </c>
      <c r="E551" s="39"/>
      <c r="F551" s="230" t="s">
        <v>1541</v>
      </c>
      <c r="G551" s="39"/>
      <c r="H551" s="39"/>
      <c r="I551" s="231"/>
      <c r="J551" s="39"/>
      <c r="K551" s="39"/>
      <c r="L551" s="43"/>
      <c r="M551" s="232"/>
      <c r="N551" s="233"/>
      <c r="O551" s="83"/>
      <c r="P551" s="83"/>
      <c r="Q551" s="83"/>
      <c r="R551" s="83"/>
      <c r="S551" s="83"/>
      <c r="T551" s="84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T551" s="16" t="s">
        <v>181</v>
      </c>
      <c r="AU551" s="16" t="s">
        <v>85</v>
      </c>
    </row>
    <row r="552" s="2" customFormat="1" ht="24.15" customHeight="1">
      <c r="A552" s="37"/>
      <c r="B552" s="38"/>
      <c r="C552" s="234" t="s">
        <v>1329</v>
      </c>
      <c r="D552" s="234" t="s">
        <v>244</v>
      </c>
      <c r="E552" s="235" t="s">
        <v>1543</v>
      </c>
      <c r="F552" s="236" t="s">
        <v>1544</v>
      </c>
      <c r="G552" s="237" t="s">
        <v>327</v>
      </c>
      <c r="H552" s="238">
        <v>6</v>
      </c>
      <c r="I552" s="239"/>
      <c r="J552" s="240">
        <f>ROUND(I552*H552,2)</f>
        <v>0</v>
      </c>
      <c r="K552" s="236" t="s">
        <v>178</v>
      </c>
      <c r="L552" s="241"/>
      <c r="M552" s="242" t="s">
        <v>20</v>
      </c>
      <c r="N552" s="243" t="s">
        <v>46</v>
      </c>
      <c r="O552" s="83"/>
      <c r="P552" s="227">
        <f>O552*H552</f>
        <v>0</v>
      </c>
      <c r="Q552" s="227">
        <v>0.0074999999999999997</v>
      </c>
      <c r="R552" s="227">
        <f>Q552*H552</f>
        <v>0.044999999999999998</v>
      </c>
      <c r="S552" s="227">
        <v>0</v>
      </c>
      <c r="T552" s="228">
        <f>S552*H552</f>
        <v>0</v>
      </c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R552" s="223" t="s">
        <v>335</v>
      </c>
      <c r="AT552" s="223" t="s">
        <v>244</v>
      </c>
      <c r="AU552" s="223" t="s">
        <v>85</v>
      </c>
      <c r="AY552" s="16" t="s">
        <v>126</v>
      </c>
      <c r="BE552" s="224">
        <f>IF(N552="základní",J552,0)</f>
        <v>0</v>
      </c>
      <c r="BF552" s="224">
        <f>IF(N552="snížená",J552,0)</f>
        <v>0</v>
      </c>
      <c r="BG552" s="224">
        <f>IF(N552="zákl. přenesená",J552,0)</f>
        <v>0</v>
      </c>
      <c r="BH552" s="224">
        <f>IF(N552="sníž. přenesená",J552,0)</f>
        <v>0</v>
      </c>
      <c r="BI552" s="224">
        <f>IF(N552="nulová",J552,0)</f>
        <v>0</v>
      </c>
      <c r="BJ552" s="16" t="s">
        <v>83</v>
      </c>
      <c r="BK552" s="224">
        <f>ROUND(I552*H552,2)</f>
        <v>0</v>
      </c>
      <c r="BL552" s="16" t="s">
        <v>133</v>
      </c>
      <c r="BM552" s="223" t="s">
        <v>1545</v>
      </c>
    </row>
    <row r="553" s="2" customFormat="1" ht="33" customHeight="1">
      <c r="A553" s="37"/>
      <c r="B553" s="38"/>
      <c r="C553" s="211" t="s">
        <v>1334</v>
      </c>
      <c r="D553" s="211" t="s">
        <v>129</v>
      </c>
      <c r="E553" s="212" t="s">
        <v>1547</v>
      </c>
      <c r="F553" s="213" t="s">
        <v>1548</v>
      </c>
      <c r="G553" s="214" t="s">
        <v>190</v>
      </c>
      <c r="H553" s="215">
        <v>23.800000000000001</v>
      </c>
      <c r="I553" s="216"/>
      <c r="J553" s="217">
        <f>ROUND(I553*H553,2)</f>
        <v>0</v>
      </c>
      <c r="K553" s="213" t="s">
        <v>178</v>
      </c>
      <c r="L553" s="43"/>
      <c r="M553" s="225" t="s">
        <v>20</v>
      </c>
      <c r="N553" s="226" t="s">
        <v>46</v>
      </c>
      <c r="O553" s="83"/>
      <c r="P553" s="227">
        <f>O553*H553</f>
        <v>0</v>
      </c>
      <c r="Q553" s="227">
        <v>0.00020000000000000001</v>
      </c>
      <c r="R553" s="227">
        <f>Q553*H553</f>
        <v>0.0047600000000000003</v>
      </c>
      <c r="S553" s="227">
        <v>0</v>
      </c>
      <c r="T553" s="228">
        <f>S553*H553</f>
        <v>0</v>
      </c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R553" s="223" t="s">
        <v>133</v>
      </c>
      <c r="AT553" s="223" t="s">
        <v>129</v>
      </c>
      <c r="AU553" s="223" t="s">
        <v>85</v>
      </c>
      <c r="AY553" s="16" t="s">
        <v>126</v>
      </c>
      <c r="BE553" s="224">
        <f>IF(N553="základní",J553,0)</f>
        <v>0</v>
      </c>
      <c r="BF553" s="224">
        <f>IF(N553="snížená",J553,0)</f>
        <v>0</v>
      </c>
      <c r="BG553" s="224">
        <f>IF(N553="zákl. přenesená",J553,0)</f>
        <v>0</v>
      </c>
      <c r="BH553" s="224">
        <f>IF(N553="sníž. přenesená",J553,0)</f>
        <v>0</v>
      </c>
      <c r="BI553" s="224">
        <f>IF(N553="nulová",J553,0)</f>
        <v>0</v>
      </c>
      <c r="BJ553" s="16" t="s">
        <v>83</v>
      </c>
      <c r="BK553" s="224">
        <f>ROUND(I553*H553,2)</f>
        <v>0</v>
      </c>
      <c r="BL553" s="16" t="s">
        <v>133</v>
      </c>
      <c r="BM553" s="223" t="s">
        <v>1549</v>
      </c>
    </row>
    <row r="554" s="2" customFormat="1">
      <c r="A554" s="37"/>
      <c r="B554" s="38"/>
      <c r="C554" s="39"/>
      <c r="D554" s="229" t="s">
        <v>181</v>
      </c>
      <c r="E554" s="39"/>
      <c r="F554" s="230" t="s">
        <v>1550</v>
      </c>
      <c r="G554" s="39"/>
      <c r="H554" s="39"/>
      <c r="I554" s="231"/>
      <c r="J554" s="39"/>
      <c r="K554" s="39"/>
      <c r="L554" s="43"/>
      <c r="M554" s="232"/>
      <c r="N554" s="233"/>
      <c r="O554" s="83"/>
      <c r="P554" s="83"/>
      <c r="Q554" s="83"/>
      <c r="R554" s="83"/>
      <c r="S554" s="83"/>
      <c r="T554" s="84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T554" s="16" t="s">
        <v>181</v>
      </c>
      <c r="AU554" s="16" t="s">
        <v>85</v>
      </c>
    </row>
    <row r="555" s="2" customFormat="1" ht="16.5" customHeight="1">
      <c r="A555" s="37"/>
      <c r="B555" s="38"/>
      <c r="C555" s="234" t="s">
        <v>1338</v>
      </c>
      <c r="D555" s="234" t="s">
        <v>244</v>
      </c>
      <c r="E555" s="235" t="s">
        <v>1552</v>
      </c>
      <c r="F555" s="236" t="s">
        <v>1553</v>
      </c>
      <c r="G555" s="237" t="s">
        <v>190</v>
      </c>
      <c r="H555" s="238">
        <v>27.370000000000001</v>
      </c>
      <c r="I555" s="239"/>
      <c r="J555" s="240">
        <f>ROUND(I555*H555,2)</f>
        <v>0</v>
      </c>
      <c r="K555" s="236" t="s">
        <v>178</v>
      </c>
      <c r="L555" s="241"/>
      <c r="M555" s="242" t="s">
        <v>20</v>
      </c>
      <c r="N555" s="243" t="s">
        <v>46</v>
      </c>
      <c r="O555" s="83"/>
      <c r="P555" s="227">
        <f>O555*H555</f>
        <v>0</v>
      </c>
      <c r="Q555" s="227">
        <v>0.00032000000000000003</v>
      </c>
      <c r="R555" s="227">
        <f>Q555*H555</f>
        <v>0.0087584000000000013</v>
      </c>
      <c r="S555" s="227">
        <v>0</v>
      </c>
      <c r="T555" s="228">
        <f>S555*H555</f>
        <v>0</v>
      </c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R555" s="223" t="s">
        <v>335</v>
      </c>
      <c r="AT555" s="223" t="s">
        <v>244</v>
      </c>
      <c r="AU555" s="223" t="s">
        <v>85</v>
      </c>
      <c r="AY555" s="16" t="s">
        <v>126</v>
      </c>
      <c r="BE555" s="224">
        <f>IF(N555="základní",J555,0)</f>
        <v>0</v>
      </c>
      <c r="BF555" s="224">
        <f>IF(N555="snížená",J555,0)</f>
        <v>0</v>
      </c>
      <c r="BG555" s="224">
        <f>IF(N555="zákl. přenesená",J555,0)</f>
        <v>0</v>
      </c>
      <c r="BH555" s="224">
        <f>IF(N555="sníž. přenesená",J555,0)</f>
        <v>0</v>
      </c>
      <c r="BI555" s="224">
        <f>IF(N555="nulová",J555,0)</f>
        <v>0</v>
      </c>
      <c r="BJ555" s="16" t="s">
        <v>83</v>
      </c>
      <c r="BK555" s="224">
        <f>ROUND(I555*H555,2)</f>
        <v>0</v>
      </c>
      <c r="BL555" s="16" t="s">
        <v>133</v>
      </c>
      <c r="BM555" s="223" t="s">
        <v>1554</v>
      </c>
    </row>
    <row r="556" s="2" customFormat="1" ht="24.15" customHeight="1">
      <c r="A556" s="37"/>
      <c r="B556" s="38"/>
      <c r="C556" s="211" t="s">
        <v>1342</v>
      </c>
      <c r="D556" s="211" t="s">
        <v>129</v>
      </c>
      <c r="E556" s="212" t="s">
        <v>1556</v>
      </c>
      <c r="F556" s="213" t="s">
        <v>1557</v>
      </c>
      <c r="G556" s="214" t="s">
        <v>190</v>
      </c>
      <c r="H556" s="215">
        <v>21.300000000000001</v>
      </c>
      <c r="I556" s="216"/>
      <c r="J556" s="217">
        <f>ROUND(I556*H556,2)</f>
        <v>0</v>
      </c>
      <c r="K556" s="213" t="s">
        <v>178</v>
      </c>
      <c r="L556" s="43"/>
      <c r="M556" s="225" t="s">
        <v>20</v>
      </c>
      <c r="N556" s="226" t="s">
        <v>46</v>
      </c>
      <c r="O556" s="83"/>
      <c r="P556" s="227">
        <f>O556*H556</f>
        <v>0</v>
      </c>
      <c r="Q556" s="227">
        <v>9.0000000000000006E-05</v>
      </c>
      <c r="R556" s="227">
        <f>Q556*H556</f>
        <v>0.0019170000000000001</v>
      </c>
      <c r="S556" s="227">
        <v>0</v>
      </c>
      <c r="T556" s="228">
        <f>S556*H556</f>
        <v>0</v>
      </c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R556" s="223" t="s">
        <v>133</v>
      </c>
      <c r="AT556" s="223" t="s">
        <v>129</v>
      </c>
      <c r="AU556" s="223" t="s">
        <v>85</v>
      </c>
      <c r="AY556" s="16" t="s">
        <v>126</v>
      </c>
      <c r="BE556" s="224">
        <f>IF(N556="základní",J556,0)</f>
        <v>0</v>
      </c>
      <c r="BF556" s="224">
        <f>IF(N556="snížená",J556,0)</f>
        <v>0</v>
      </c>
      <c r="BG556" s="224">
        <f>IF(N556="zákl. přenesená",J556,0)</f>
        <v>0</v>
      </c>
      <c r="BH556" s="224">
        <f>IF(N556="sníž. přenesená",J556,0)</f>
        <v>0</v>
      </c>
      <c r="BI556" s="224">
        <f>IF(N556="nulová",J556,0)</f>
        <v>0</v>
      </c>
      <c r="BJ556" s="16" t="s">
        <v>83</v>
      </c>
      <c r="BK556" s="224">
        <f>ROUND(I556*H556,2)</f>
        <v>0</v>
      </c>
      <c r="BL556" s="16" t="s">
        <v>133</v>
      </c>
      <c r="BM556" s="223" t="s">
        <v>1558</v>
      </c>
    </row>
    <row r="557" s="2" customFormat="1">
      <c r="A557" s="37"/>
      <c r="B557" s="38"/>
      <c r="C557" s="39"/>
      <c r="D557" s="229" t="s">
        <v>181</v>
      </c>
      <c r="E557" s="39"/>
      <c r="F557" s="230" t="s">
        <v>1559</v>
      </c>
      <c r="G557" s="39"/>
      <c r="H557" s="39"/>
      <c r="I557" s="231"/>
      <c r="J557" s="39"/>
      <c r="K557" s="39"/>
      <c r="L557" s="43"/>
      <c r="M557" s="232"/>
      <c r="N557" s="233"/>
      <c r="O557" s="83"/>
      <c r="P557" s="83"/>
      <c r="Q557" s="83"/>
      <c r="R557" s="83"/>
      <c r="S557" s="83"/>
      <c r="T557" s="84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T557" s="16" t="s">
        <v>181</v>
      </c>
      <c r="AU557" s="16" t="s">
        <v>85</v>
      </c>
    </row>
    <row r="558" s="2" customFormat="1" ht="24.15" customHeight="1">
      <c r="A558" s="37"/>
      <c r="B558" s="38"/>
      <c r="C558" s="211" t="s">
        <v>1346</v>
      </c>
      <c r="D558" s="211" t="s">
        <v>129</v>
      </c>
      <c r="E558" s="212" t="s">
        <v>1561</v>
      </c>
      <c r="F558" s="213" t="s">
        <v>1562</v>
      </c>
      <c r="G558" s="214" t="s">
        <v>190</v>
      </c>
      <c r="H558" s="215">
        <v>46.307000000000002</v>
      </c>
      <c r="I558" s="216"/>
      <c r="J558" s="217">
        <f>ROUND(I558*H558,2)</f>
        <v>0</v>
      </c>
      <c r="K558" s="213" t="s">
        <v>178</v>
      </c>
      <c r="L558" s="43"/>
      <c r="M558" s="225" t="s">
        <v>20</v>
      </c>
      <c r="N558" s="226" t="s">
        <v>46</v>
      </c>
      <c r="O558" s="83"/>
      <c r="P558" s="227">
        <f>O558*H558</f>
        <v>0</v>
      </c>
      <c r="Q558" s="227">
        <v>5.0000000000000002E-05</v>
      </c>
      <c r="R558" s="227">
        <f>Q558*H558</f>
        <v>0.0023153500000000003</v>
      </c>
      <c r="S558" s="227">
        <v>0</v>
      </c>
      <c r="T558" s="228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223" t="s">
        <v>133</v>
      </c>
      <c r="AT558" s="223" t="s">
        <v>129</v>
      </c>
      <c r="AU558" s="223" t="s">
        <v>85</v>
      </c>
      <c r="AY558" s="16" t="s">
        <v>126</v>
      </c>
      <c r="BE558" s="224">
        <f>IF(N558="základní",J558,0)</f>
        <v>0</v>
      </c>
      <c r="BF558" s="224">
        <f>IF(N558="snížená",J558,0)</f>
        <v>0</v>
      </c>
      <c r="BG558" s="224">
        <f>IF(N558="zákl. přenesená",J558,0)</f>
        <v>0</v>
      </c>
      <c r="BH558" s="224">
        <f>IF(N558="sníž. přenesená",J558,0)</f>
        <v>0</v>
      </c>
      <c r="BI558" s="224">
        <f>IF(N558="nulová",J558,0)</f>
        <v>0</v>
      </c>
      <c r="BJ558" s="16" t="s">
        <v>83</v>
      </c>
      <c r="BK558" s="224">
        <f>ROUND(I558*H558,2)</f>
        <v>0</v>
      </c>
      <c r="BL558" s="16" t="s">
        <v>133</v>
      </c>
      <c r="BM558" s="223" t="s">
        <v>1563</v>
      </c>
    </row>
    <row r="559" s="2" customFormat="1">
      <c r="A559" s="37"/>
      <c r="B559" s="38"/>
      <c r="C559" s="39"/>
      <c r="D559" s="229" t="s">
        <v>181</v>
      </c>
      <c r="E559" s="39"/>
      <c r="F559" s="230" t="s">
        <v>1564</v>
      </c>
      <c r="G559" s="39"/>
      <c r="H559" s="39"/>
      <c r="I559" s="231"/>
      <c r="J559" s="39"/>
      <c r="K559" s="39"/>
      <c r="L559" s="43"/>
      <c r="M559" s="232"/>
      <c r="N559" s="233"/>
      <c r="O559" s="83"/>
      <c r="P559" s="83"/>
      <c r="Q559" s="83"/>
      <c r="R559" s="83"/>
      <c r="S559" s="83"/>
      <c r="T559" s="84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T559" s="16" t="s">
        <v>181</v>
      </c>
      <c r="AU559" s="16" t="s">
        <v>85</v>
      </c>
    </row>
    <row r="560" s="2" customFormat="1" ht="24.15" customHeight="1">
      <c r="A560" s="37"/>
      <c r="B560" s="38"/>
      <c r="C560" s="211" t="s">
        <v>1350</v>
      </c>
      <c r="D560" s="211" t="s">
        <v>129</v>
      </c>
      <c r="E560" s="212" t="s">
        <v>1566</v>
      </c>
      <c r="F560" s="213" t="s">
        <v>1567</v>
      </c>
      <c r="G560" s="214" t="s">
        <v>327</v>
      </c>
      <c r="H560" s="215">
        <v>16</v>
      </c>
      <c r="I560" s="216"/>
      <c r="J560" s="217">
        <f>ROUND(I560*H560,2)</f>
        <v>0</v>
      </c>
      <c r="K560" s="213" t="s">
        <v>178</v>
      </c>
      <c r="L560" s="43"/>
      <c r="M560" s="225" t="s">
        <v>20</v>
      </c>
      <c r="N560" s="226" t="s">
        <v>46</v>
      </c>
      <c r="O560" s="83"/>
      <c r="P560" s="227">
        <f>O560*H560</f>
        <v>0</v>
      </c>
      <c r="Q560" s="227">
        <v>0</v>
      </c>
      <c r="R560" s="227">
        <f>Q560*H560</f>
        <v>0</v>
      </c>
      <c r="S560" s="227">
        <v>0</v>
      </c>
      <c r="T560" s="228">
        <f>S560*H560</f>
        <v>0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R560" s="223" t="s">
        <v>133</v>
      </c>
      <c r="AT560" s="223" t="s">
        <v>129</v>
      </c>
      <c r="AU560" s="223" t="s">
        <v>85</v>
      </c>
      <c r="AY560" s="16" t="s">
        <v>126</v>
      </c>
      <c r="BE560" s="224">
        <f>IF(N560="základní",J560,0)</f>
        <v>0</v>
      </c>
      <c r="BF560" s="224">
        <f>IF(N560="snížená",J560,0)</f>
        <v>0</v>
      </c>
      <c r="BG560" s="224">
        <f>IF(N560="zákl. přenesená",J560,0)</f>
        <v>0</v>
      </c>
      <c r="BH560" s="224">
        <f>IF(N560="sníž. přenesená",J560,0)</f>
        <v>0</v>
      </c>
      <c r="BI560" s="224">
        <f>IF(N560="nulová",J560,0)</f>
        <v>0</v>
      </c>
      <c r="BJ560" s="16" t="s">
        <v>83</v>
      </c>
      <c r="BK560" s="224">
        <f>ROUND(I560*H560,2)</f>
        <v>0</v>
      </c>
      <c r="BL560" s="16" t="s">
        <v>133</v>
      </c>
      <c r="BM560" s="223" t="s">
        <v>1568</v>
      </c>
    </row>
    <row r="561" s="2" customFormat="1">
      <c r="A561" s="37"/>
      <c r="B561" s="38"/>
      <c r="C561" s="39"/>
      <c r="D561" s="229" t="s">
        <v>181</v>
      </c>
      <c r="E561" s="39"/>
      <c r="F561" s="230" t="s">
        <v>1569</v>
      </c>
      <c r="G561" s="39"/>
      <c r="H561" s="39"/>
      <c r="I561" s="231"/>
      <c r="J561" s="39"/>
      <c r="K561" s="39"/>
      <c r="L561" s="43"/>
      <c r="M561" s="232"/>
      <c r="N561" s="233"/>
      <c r="O561" s="83"/>
      <c r="P561" s="83"/>
      <c r="Q561" s="83"/>
      <c r="R561" s="83"/>
      <c r="S561" s="83"/>
      <c r="T561" s="84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T561" s="16" t="s">
        <v>181</v>
      </c>
      <c r="AU561" s="16" t="s">
        <v>85</v>
      </c>
    </row>
    <row r="562" s="2" customFormat="1" ht="24.15" customHeight="1">
      <c r="A562" s="37"/>
      <c r="B562" s="38"/>
      <c r="C562" s="211" t="s">
        <v>1354</v>
      </c>
      <c r="D562" s="211" t="s">
        <v>129</v>
      </c>
      <c r="E562" s="212" t="s">
        <v>1571</v>
      </c>
      <c r="F562" s="213" t="s">
        <v>1572</v>
      </c>
      <c r="G562" s="214" t="s">
        <v>327</v>
      </c>
      <c r="H562" s="215">
        <v>4</v>
      </c>
      <c r="I562" s="216"/>
      <c r="J562" s="217">
        <f>ROUND(I562*H562,2)</f>
        <v>0</v>
      </c>
      <c r="K562" s="213" t="s">
        <v>178</v>
      </c>
      <c r="L562" s="43"/>
      <c r="M562" s="225" t="s">
        <v>20</v>
      </c>
      <c r="N562" s="226" t="s">
        <v>46</v>
      </c>
      <c r="O562" s="83"/>
      <c r="P562" s="227">
        <f>O562*H562</f>
        <v>0</v>
      </c>
      <c r="Q562" s="227">
        <v>0</v>
      </c>
      <c r="R562" s="227">
        <f>Q562*H562</f>
        <v>0</v>
      </c>
      <c r="S562" s="227">
        <v>0</v>
      </c>
      <c r="T562" s="228">
        <f>S562*H562</f>
        <v>0</v>
      </c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R562" s="223" t="s">
        <v>133</v>
      </c>
      <c r="AT562" s="223" t="s">
        <v>129</v>
      </c>
      <c r="AU562" s="223" t="s">
        <v>85</v>
      </c>
      <c r="AY562" s="16" t="s">
        <v>126</v>
      </c>
      <c r="BE562" s="224">
        <f>IF(N562="základní",J562,0)</f>
        <v>0</v>
      </c>
      <c r="BF562" s="224">
        <f>IF(N562="snížená",J562,0)</f>
        <v>0</v>
      </c>
      <c r="BG562" s="224">
        <f>IF(N562="zákl. přenesená",J562,0)</f>
        <v>0</v>
      </c>
      <c r="BH562" s="224">
        <f>IF(N562="sníž. přenesená",J562,0)</f>
        <v>0</v>
      </c>
      <c r="BI562" s="224">
        <f>IF(N562="nulová",J562,0)</f>
        <v>0</v>
      </c>
      <c r="BJ562" s="16" t="s">
        <v>83</v>
      </c>
      <c r="BK562" s="224">
        <f>ROUND(I562*H562,2)</f>
        <v>0</v>
      </c>
      <c r="BL562" s="16" t="s">
        <v>133</v>
      </c>
      <c r="BM562" s="223" t="s">
        <v>1573</v>
      </c>
    </row>
    <row r="563" s="2" customFormat="1">
      <c r="A563" s="37"/>
      <c r="B563" s="38"/>
      <c r="C563" s="39"/>
      <c r="D563" s="229" t="s">
        <v>181</v>
      </c>
      <c r="E563" s="39"/>
      <c r="F563" s="230" t="s">
        <v>1574</v>
      </c>
      <c r="G563" s="39"/>
      <c r="H563" s="39"/>
      <c r="I563" s="231"/>
      <c r="J563" s="39"/>
      <c r="K563" s="39"/>
      <c r="L563" s="43"/>
      <c r="M563" s="232"/>
      <c r="N563" s="233"/>
      <c r="O563" s="83"/>
      <c r="P563" s="83"/>
      <c r="Q563" s="83"/>
      <c r="R563" s="83"/>
      <c r="S563" s="83"/>
      <c r="T563" s="84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T563" s="16" t="s">
        <v>181</v>
      </c>
      <c r="AU563" s="16" t="s">
        <v>85</v>
      </c>
    </row>
    <row r="564" s="2" customFormat="1" ht="24.15" customHeight="1">
      <c r="A564" s="37"/>
      <c r="B564" s="38"/>
      <c r="C564" s="211" t="s">
        <v>1358</v>
      </c>
      <c r="D564" s="211" t="s">
        <v>129</v>
      </c>
      <c r="E564" s="212" t="s">
        <v>1576</v>
      </c>
      <c r="F564" s="213" t="s">
        <v>1577</v>
      </c>
      <c r="G564" s="214" t="s">
        <v>177</v>
      </c>
      <c r="H564" s="215">
        <v>46.307000000000002</v>
      </c>
      <c r="I564" s="216"/>
      <c r="J564" s="217">
        <f>ROUND(I564*H564,2)</f>
        <v>0</v>
      </c>
      <c r="K564" s="213" t="s">
        <v>178</v>
      </c>
      <c r="L564" s="43"/>
      <c r="M564" s="225" t="s">
        <v>20</v>
      </c>
      <c r="N564" s="226" t="s">
        <v>46</v>
      </c>
      <c r="O564" s="83"/>
      <c r="P564" s="227">
        <f>O564*H564</f>
        <v>0</v>
      </c>
      <c r="Q564" s="227">
        <v>5.0000000000000002E-05</v>
      </c>
      <c r="R564" s="227">
        <f>Q564*H564</f>
        <v>0.0023153500000000003</v>
      </c>
      <c r="S564" s="227">
        <v>0</v>
      </c>
      <c r="T564" s="228">
        <f>S564*H564</f>
        <v>0</v>
      </c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R564" s="223" t="s">
        <v>133</v>
      </c>
      <c r="AT564" s="223" t="s">
        <v>129</v>
      </c>
      <c r="AU564" s="223" t="s">
        <v>85</v>
      </c>
      <c r="AY564" s="16" t="s">
        <v>126</v>
      </c>
      <c r="BE564" s="224">
        <f>IF(N564="základní",J564,0)</f>
        <v>0</v>
      </c>
      <c r="BF564" s="224">
        <f>IF(N564="snížená",J564,0)</f>
        <v>0</v>
      </c>
      <c r="BG564" s="224">
        <f>IF(N564="zákl. přenesená",J564,0)</f>
        <v>0</v>
      </c>
      <c r="BH564" s="224">
        <f>IF(N564="sníž. přenesená",J564,0)</f>
        <v>0</v>
      </c>
      <c r="BI564" s="224">
        <f>IF(N564="nulová",J564,0)</f>
        <v>0</v>
      </c>
      <c r="BJ564" s="16" t="s">
        <v>83</v>
      </c>
      <c r="BK564" s="224">
        <f>ROUND(I564*H564,2)</f>
        <v>0</v>
      </c>
      <c r="BL564" s="16" t="s">
        <v>133</v>
      </c>
      <c r="BM564" s="223" t="s">
        <v>1578</v>
      </c>
    </row>
    <row r="565" s="2" customFormat="1">
      <c r="A565" s="37"/>
      <c r="B565" s="38"/>
      <c r="C565" s="39"/>
      <c r="D565" s="229" t="s">
        <v>181</v>
      </c>
      <c r="E565" s="39"/>
      <c r="F565" s="230" t="s">
        <v>1579</v>
      </c>
      <c r="G565" s="39"/>
      <c r="H565" s="39"/>
      <c r="I565" s="231"/>
      <c r="J565" s="39"/>
      <c r="K565" s="39"/>
      <c r="L565" s="43"/>
      <c r="M565" s="232"/>
      <c r="N565" s="233"/>
      <c r="O565" s="83"/>
      <c r="P565" s="83"/>
      <c r="Q565" s="83"/>
      <c r="R565" s="83"/>
      <c r="S565" s="83"/>
      <c r="T565" s="84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T565" s="16" t="s">
        <v>181</v>
      </c>
      <c r="AU565" s="16" t="s">
        <v>85</v>
      </c>
    </row>
    <row r="566" s="2" customFormat="1" ht="49.05" customHeight="1">
      <c r="A566" s="37"/>
      <c r="B566" s="38"/>
      <c r="C566" s="211" t="s">
        <v>1362</v>
      </c>
      <c r="D566" s="211" t="s">
        <v>129</v>
      </c>
      <c r="E566" s="212" t="s">
        <v>1581</v>
      </c>
      <c r="F566" s="213" t="s">
        <v>1582</v>
      </c>
      <c r="G566" s="214" t="s">
        <v>226</v>
      </c>
      <c r="H566" s="215">
        <v>1.7549999999999999</v>
      </c>
      <c r="I566" s="216"/>
      <c r="J566" s="217">
        <f>ROUND(I566*H566,2)</f>
        <v>0</v>
      </c>
      <c r="K566" s="213" t="s">
        <v>178</v>
      </c>
      <c r="L566" s="43"/>
      <c r="M566" s="225" t="s">
        <v>20</v>
      </c>
      <c r="N566" s="226" t="s">
        <v>46</v>
      </c>
      <c r="O566" s="83"/>
      <c r="P566" s="227">
        <f>O566*H566</f>
        <v>0</v>
      </c>
      <c r="Q566" s="227">
        <v>0</v>
      </c>
      <c r="R566" s="227">
        <f>Q566*H566</f>
        <v>0</v>
      </c>
      <c r="S566" s="227">
        <v>0</v>
      </c>
      <c r="T566" s="228">
        <f>S566*H566</f>
        <v>0</v>
      </c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R566" s="223" t="s">
        <v>133</v>
      </c>
      <c r="AT566" s="223" t="s">
        <v>129</v>
      </c>
      <c r="AU566" s="223" t="s">
        <v>85</v>
      </c>
      <c r="AY566" s="16" t="s">
        <v>126</v>
      </c>
      <c r="BE566" s="224">
        <f>IF(N566="základní",J566,0)</f>
        <v>0</v>
      </c>
      <c r="BF566" s="224">
        <f>IF(N566="snížená",J566,0)</f>
        <v>0</v>
      </c>
      <c r="BG566" s="224">
        <f>IF(N566="zákl. přenesená",J566,0)</f>
        <v>0</v>
      </c>
      <c r="BH566" s="224">
        <f>IF(N566="sníž. přenesená",J566,0)</f>
        <v>0</v>
      </c>
      <c r="BI566" s="224">
        <f>IF(N566="nulová",J566,0)</f>
        <v>0</v>
      </c>
      <c r="BJ566" s="16" t="s">
        <v>83</v>
      </c>
      <c r="BK566" s="224">
        <f>ROUND(I566*H566,2)</f>
        <v>0</v>
      </c>
      <c r="BL566" s="16" t="s">
        <v>133</v>
      </c>
      <c r="BM566" s="223" t="s">
        <v>1583</v>
      </c>
    </row>
    <row r="567" s="2" customFormat="1">
      <c r="A567" s="37"/>
      <c r="B567" s="38"/>
      <c r="C567" s="39"/>
      <c r="D567" s="229" t="s">
        <v>181</v>
      </c>
      <c r="E567" s="39"/>
      <c r="F567" s="230" t="s">
        <v>1584</v>
      </c>
      <c r="G567" s="39"/>
      <c r="H567" s="39"/>
      <c r="I567" s="231"/>
      <c r="J567" s="39"/>
      <c r="K567" s="39"/>
      <c r="L567" s="43"/>
      <c r="M567" s="232"/>
      <c r="N567" s="233"/>
      <c r="O567" s="83"/>
      <c r="P567" s="83"/>
      <c r="Q567" s="83"/>
      <c r="R567" s="83"/>
      <c r="S567" s="83"/>
      <c r="T567" s="84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T567" s="16" t="s">
        <v>181</v>
      </c>
      <c r="AU567" s="16" t="s">
        <v>85</v>
      </c>
    </row>
    <row r="568" s="12" customFormat="1" ht="22.8" customHeight="1">
      <c r="A568" s="12"/>
      <c r="B568" s="195"/>
      <c r="C568" s="196"/>
      <c r="D568" s="197" t="s">
        <v>74</v>
      </c>
      <c r="E568" s="209" t="s">
        <v>1585</v>
      </c>
      <c r="F568" s="209" t="s">
        <v>1586</v>
      </c>
      <c r="G568" s="196"/>
      <c r="H568" s="196"/>
      <c r="I568" s="199"/>
      <c r="J568" s="210">
        <f>BK568</f>
        <v>0</v>
      </c>
      <c r="K568" s="196"/>
      <c r="L568" s="201"/>
      <c r="M568" s="202"/>
      <c r="N568" s="203"/>
      <c r="O568" s="203"/>
      <c r="P568" s="204">
        <f>SUM(P569:P574)</f>
        <v>0</v>
      </c>
      <c r="Q568" s="203"/>
      <c r="R568" s="204">
        <f>SUM(R569:R574)</f>
        <v>0.000231</v>
      </c>
      <c r="S568" s="203"/>
      <c r="T568" s="205">
        <f>SUM(T569:T574)</f>
        <v>0</v>
      </c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R568" s="206" t="s">
        <v>85</v>
      </c>
      <c r="AT568" s="207" t="s">
        <v>74</v>
      </c>
      <c r="AU568" s="207" t="s">
        <v>83</v>
      </c>
      <c r="AY568" s="206" t="s">
        <v>126</v>
      </c>
      <c r="BK568" s="208">
        <f>SUM(BK569:BK574)</f>
        <v>0</v>
      </c>
    </row>
    <row r="569" s="2" customFormat="1" ht="37.8" customHeight="1">
      <c r="A569" s="37"/>
      <c r="B569" s="38"/>
      <c r="C569" s="211" t="s">
        <v>1366</v>
      </c>
      <c r="D569" s="211" t="s">
        <v>129</v>
      </c>
      <c r="E569" s="212" t="s">
        <v>1588</v>
      </c>
      <c r="F569" s="213" t="s">
        <v>1589</v>
      </c>
      <c r="G569" s="214" t="s">
        <v>190</v>
      </c>
      <c r="H569" s="215">
        <v>3.2999999999999998</v>
      </c>
      <c r="I569" s="216"/>
      <c r="J569" s="217">
        <f>ROUND(I569*H569,2)</f>
        <v>0</v>
      </c>
      <c r="K569" s="213" t="s">
        <v>178</v>
      </c>
      <c r="L569" s="43"/>
      <c r="M569" s="225" t="s">
        <v>20</v>
      </c>
      <c r="N569" s="226" t="s">
        <v>46</v>
      </c>
      <c r="O569" s="83"/>
      <c r="P569" s="227">
        <f>O569*H569</f>
        <v>0</v>
      </c>
      <c r="Q569" s="227">
        <v>2.0000000000000002E-05</v>
      </c>
      <c r="R569" s="227">
        <f>Q569*H569</f>
        <v>6.6000000000000005E-05</v>
      </c>
      <c r="S569" s="227">
        <v>0</v>
      </c>
      <c r="T569" s="228">
        <f>S569*H569</f>
        <v>0</v>
      </c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R569" s="223" t="s">
        <v>133</v>
      </c>
      <c r="AT569" s="223" t="s">
        <v>129</v>
      </c>
      <c r="AU569" s="223" t="s">
        <v>85</v>
      </c>
      <c r="AY569" s="16" t="s">
        <v>126</v>
      </c>
      <c r="BE569" s="224">
        <f>IF(N569="základní",J569,0)</f>
        <v>0</v>
      </c>
      <c r="BF569" s="224">
        <f>IF(N569="snížená",J569,0)</f>
        <v>0</v>
      </c>
      <c r="BG569" s="224">
        <f>IF(N569="zákl. přenesená",J569,0)</f>
        <v>0</v>
      </c>
      <c r="BH569" s="224">
        <f>IF(N569="sníž. přenesená",J569,0)</f>
        <v>0</v>
      </c>
      <c r="BI569" s="224">
        <f>IF(N569="nulová",J569,0)</f>
        <v>0</v>
      </c>
      <c r="BJ569" s="16" t="s">
        <v>83</v>
      </c>
      <c r="BK569" s="224">
        <f>ROUND(I569*H569,2)</f>
        <v>0</v>
      </c>
      <c r="BL569" s="16" t="s">
        <v>133</v>
      </c>
      <c r="BM569" s="223" t="s">
        <v>1785</v>
      </c>
    </row>
    <row r="570" s="2" customFormat="1">
      <c r="A570" s="37"/>
      <c r="B570" s="38"/>
      <c r="C570" s="39"/>
      <c r="D570" s="229" t="s">
        <v>181</v>
      </c>
      <c r="E570" s="39"/>
      <c r="F570" s="230" t="s">
        <v>1591</v>
      </c>
      <c r="G570" s="39"/>
      <c r="H570" s="39"/>
      <c r="I570" s="231"/>
      <c r="J570" s="39"/>
      <c r="K570" s="39"/>
      <c r="L570" s="43"/>
      <c r="M570" s="232"/>
      <c r="N570" s="233"/>
      <c r="O570" s="83"/>
      <c r="P570" s="83"/>
      <c r="Q570" s="83"/>
      <c r="R570" s="83"/>
      <c r="S570" s="83"/>
      <c r="T570" s="84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T570" s="16" t="s">
        <v>181</v>
      </c>
      <c r="AU570" s="16" t="s">
        <v>85</v>
      </c>
    </row>
    <row r="571" s="2" customFormat="1" ht="33" customHeight="1">
      <c r="A571" s="37"/>
      <c r="B571" s="38"/>
      <c r="C571" s="211" t="s">
        <v>1370</v>
      </c>
      <c r="D571" s="211" t="s">
        <v>129</v>
      </c>
      <c r="E571" s="212" t="s">
        <v>1593</v>
      </c>
      <c r="F571" s="213" t="s">
        <v>1594</v>
      </c>
      <c r="G571" s="214" t="s">
        <v>190</v>
      </c>
      <c r="H571" s="215">
        <v>3.2999999999999998</v>
      </c>
      <c r="I571" s="216"/>
      <c r="J571" s="217">
        <f>ROUND(I571*H571,2)</f>
        <v>0</v>
      </c>
      <c r="K571" s="213" t="s">
        <v>178</v>
      </c>
      <c r="L571" s="43"/>
      <c r="M571" s="225" t="s">
        <v>20</v>
      </c>
      <c r="N571" s="226" t="s">
        <v>46</v>
      </c>
      <c r="O571" s="83"/>
      <c r="P571" s="227">
        <f>O571*H571</f>
        <v>0</v>
      </c>
      <c r="Q571" s="227">
        <v>2.0000000000000002E-05</v>
      </c>
      <c r="R571" s="227">
        <f>Q571*H571</f>
        <v>6.6000000000000005E-05</v>
      </c>
      <c r="S571" s="227">
        <v>0</v>
      </c>
      <c r="T571" s="228">
        <f>S571*H571</f>
        <v>0</v>
      </c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R571" s="223" t="s">
        <v>133</v>
      </c>
      <c r="AT571" s="223" t="s">
        <v>129</v>
      </c>
      <c r="AU571" s="223" t="s">
        <v>85</v>
      </c>
      <c r="AY571" s="16" t="s">
        <v>126</v>
      </c>
      <c r="BE571" s="224">
        <f>IF(N571="základní",J571,0)</f>
        <v>0</v>
      </c>
      <c r="BF571" s="224">
        <f>IF(N571="snížená",J571,0)</f>
        <v>0</v>
      </c>
      <c r="BG571" s="224">
        <f>IF(N571="zákl. přenesená",J571,0)</f>
        <v>0</v>
      </c>
      <c r="BH571" s="224">
        <f>IF(N571="sníž. přenesená",J571,0)</f>
        <v>0</v>
      </c>
      <c r="BI571" s="224">
        <f>IF(N571="nulová",J571,0)</f>
        <v>0</v>
      </c>
      <c r="BJ571" s="16" t="s">
        <v>83</v>
      </c>
      <c r="BK571" s="224">
        <f>ROUND(I571*H571,2)</f>
        <v>0</v>
      </c>
      <c r="BL571" s="16" t="s">
        <v>133</v>
      </c>
      <c r="BM571" s="223" t="s">
        <v>1786</v>
      </c>
    </row>
    <row r="572" s="2" customFormat="1">
      <c r="A572" s="37"/>
      <c r="B572" s="38"/>
      <c r="C572" s="39"/>
      <c r="D572" s="229" t="s">
        <v>181</v>
      </c>
      <c r="E572" s="39"/>
      <c r="F572" s="230" t="s">
        <v>1596</v>
      </c>
      <c r="G572" s="39"/>
      <c r="H572" s="39"/>
      <c r="I572" s="231"/>
      <c r="J572" s="39"/>
      <c r="K572" s="39"/>
      <c r="L572" s="43"/>
      <c r="M572" s="232"/>
      <c r="N572" s="233"/>
      <c r="O572" s="83"/>
      <c r="P572" s="83"/>
      <c r="Q572" s="83"/>
      <c r="R572" s="83"/>
      <c r="S572" s="83"/>
      <c r="T572" s="84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T572" s="16" t="s">
        <v>181</v>
      </c>
      <c r="AU572" s="16" t="s">
        <v>85</v>
      </c>
    </row>
    <row r="573" s="2" customFormat="1" ht="33" customHeight="1">
      <c r="A573" s="37"/>
      <c r="B573" s="38"/>
      <c r="C573" s="211" t="s">
        <v>1374</v>
      </c>
      <c r="D573" s="211" t="s">
        <v>129</v>
      </c>
      <c r="E573" s="212" t="s">
        <v>1598</v>
      </c>
      <c r="F573" s="213" t="s">
        <v>1599</v>
      </c>
      <c r="G573" s="214" t="s">
        <v>190</v>
      </c>
      <c r="H573" s="215">
        <v>3.2999999999999998</v>
      </c>
      <c r="I573" s="216"/>
      <c r="J573" s="217">
        <f>ROUND(I573*H573,2)</f>
        <v>0</v>
      </c>
      <c r="K573" s="213" t="s">
        <v>178</v>
      </c>
      <c r="L573" s="43"/>
      <c r="M573" s="225" t="s">
        <v>20</v>
      </c>
      <c r="N573" s="226" t="s">
        <v>46</v>
      </c>
      <c r="O573" s="83"/>
      <c r="P573" s="227">
        <f>O573*H573</f>
        <v>0</v>
      </c>
      <c r="Q573" s="227">
        <v>3.0000000000000001E-05</v>
      </c>
      <c r="R573" s="227">
        <f>Q573*H573</f>
        <v>9.8999999999999994E-05</v>
      </c>
      <c r="S573" s="227">
        <v>0</v>
      </c>
      <c r="T573" s="228">
        <f>S573*H573</f>
        <v>0</v>
      </c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R573" s="223" t="s">
        <v>133</v>
      </c>
      <c r="AT573" s="223" t="s">
        <v>129</v>
      </c>
      <c r="AU573" s="223" t="s">
        <v>85</v>
      </c>
      <c r="AY573" s="16" t="s">
        <v>126</v>
      </c>
      <c r="BE573" s="224">
        <f>IF(N573="základní",J573,0)</f>
        <v>0</v>
      </c>
      <c r="BF573" s="224">
        <f>IF(N573="snížená",J573,0)</f>
        <v>0</v>
      </c>
      <c r="BG573" s="224">
        <f>IF(N573="zákl. přenesená",J573,0)</f>
        <v>0</v>
      </c>
      <c r="BH573" s="224">
        <f>IF(N573="sníž. přenesená",J573,0)</f>
        <v>0</v>
      </c>
      <c r="BI573" s="224">
        <f>IF(N573="nulová",J573,0)</f>
        <v>0</v>
      </c>
      <c r="BJ573" s="16" t="s">
        <v>83</v>
      </c>
      <c r="BK573" s="224">
        <f>ROUND(I573*H573,2)</f>
        <v>0</v>
      </c>
      <c r="BL573" s="16" t="s">
        <v>133</v>
      </c>
      <c r="BM573" s="223" t="s">
        <v>1787</v>
      </c>
    </row>
    <row r="574" s="2" customFormat="1">
      <c r="A574" s="37"/>
      <c r="B574" s="38"/>
      <c r="C574" s="39"/>
      <c r="D574" s="229" t="s">
        <v>181</v>
      </c>
      <c r="E574" s="39"/>
      <c r="F574" s="230" t="s">
        <v>1601</v>
      </c>
      <c r="G574" s="39"/>
      <c r="H574" s="39"/>
      <c r="I574" s="231"/>
      <c r="J574" s="39"/>
      <c r="K574" s="39"/>
      <c r="L574" s="43"/>
      <c r="M574" s="232"/>
      <c r="N574" s="233"/>
      <c r="O574" s="83"/>
      <c r="P574" s="83"/>
      <c r="Q574" s="83"/>
      <c r="R574" s="83"/>
      <c r="S574" s="83"/>
      <c r="T574" s="84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T574" s="16" t="s">
        <v>181</v>
      </c>
      <c r="AU574" s="16" t="s">
        <v>85</v>
      </c>
    </row>
    <row r="575" s="12" customFormat="1" ht="22.8" customHeight="1">
      <c r="A575" s="12"/>
      <c r="B575" s="195"/>
      <c r="C575" s="196"/>
      <c r="D575" s="197" t="s">
        <v>74</v>
      </c>
      <c r="E575" s="209" t="s">
        <v>1602</v>
      </c>
      <c r="F575" s="209" t="s">
        <v>1603</v>
      </c>
      <c r="G575" s="196"/>
      <c r="H575" s="196"/>
      <c r="I575" s="199"/>
      <c r="J575" s="210">
        <f>BK575</f>
        <v>0</v>
      </c>
      <c r="K575" s="196"/>
      <c r="L575" s="201"/>
      <c r="M575" s="202"/>
      <c r="N575" s="203"/>
      <c r="O575" s="203"/>
      <c r="P575" s="204">
        <f>SUM(P576:P592)</f>
        <v>0</v>
      </c>
      <c r="Q575" s="203"/>
      <c r="R575" s="204">
        <f>SUM(R576:R592)</f>
        <v>0.062979320000000005</v>
      </c>
      <c r="S575" s="203"/>
      <c r="T575" s="205">
        <f>SUM(T576:T592)</f>
        <v>0.0084640099999999992</v>
      </c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R575" s="206" t="s">
        <v>85</v>
      </c>
      <c r="AT575" s="207" t="s">
        <v>74</v>
      </c>
      <c r="AU575" s="207" t="s">
        <v>83</v>
      </c>
      <c r="AY575" s="206" t="s">
        <v>126</v>
      </c>
      <c r="BK575" s="208">
        <f>SUM(BK576:BK592)</f>
        <v>0</v>
      </c>
    </row>
    <row r="576" s="2" customFormat="1" ht="16.5" customHeight="1">
      <c r="A576" s="37"/>
      <c r="B576" s="38"/>
      <c r="C576" s="211" t="s">
        <v>1378</v>
      </c>
      <c r="D576" s="211" t="s">
        <v>129</v>
      </c>
      <c r="E576" s="212" t="s">
        <v>1605</v>
      </c>
      <c r="F576" s="213" t="s">
        <v>1606</v>
      </c>
      <c r="G576" s="214" t="s">
        <v>177</v>
      </c>
      <c r="H576" s="215">
        <v>24.584</v>
      </c>
      <c r="I576" s="216"/>
      <c r="J576" s="217">
        <f>ROUND(I576*H576,2)</f>
        <v>0</v>
      </c>
      <c r="K576" s="213" t="s">
        <v>178</v>
      </c>
      <c r="L576" s="43"/>
      <c r="M576" s="225" t="s">
        <v>20</v>
      </c>
      <c r="N576" s="226" t="s">
        <v>46</v>
      </c>
      <c r="O576" s="83"/>
      <c r="P576" s="227">
        <f>O576*H576</f>
        <v>0</v>
      </c>
      <c r="Q576" s="227">
        <v>0.001</v>
      </c>
      <c r="R576" s="227">
        <f>Q576*H576</f>
        <v>0.024584000000000002</v>
      </c>
      <c r="S576" s="227">
        <v>0.00031</v>
      </c>
      <c r="T576" s="228">
        <f>S576*H576</f>
        <v>0.0076210399999999999</v>
      </c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R576" s="223" t="s">
        <v>133</v>
      </c>
      <c r="AT576" s="223" t="s">
        <v>129</v>
      </c>
      <c r="AU576" s="223" t="s">
        <v>85</v>
      </c>
      <c r="AY576" s="16" t="s">
        <v>126</v>
      </c>
      <c r="BE576" s="224">
        <f>IF(N576="základní",J576,0)</f>
        <v>0</v>
      </c>
      <c r="BF576" s="224">
        <f>IF(N576="snížená",J576,0)</f>
        <v>0</v>
      </c>
      <c r="BG576" s="224">
        <f>IF(N576="zákl. přenesená",J576,0)</f>
        <v>0</v>
      </c>
      <c r="BH576" s="224">
        <f>IF(N576="sníž. přenesená",J576,0)</f>
        <v>0</v>
      </c>
      <c r="BI576" s="224">
        <f>IF(N576="nulová",J576,0)</f>
        <v>0</v>
      </c>
      <c r="BJ576" s="16" t="s">
        <v>83</v>
      </c>
      <c r="BK576" s="224">
        <f>ROUND(I576*H576,2)</f>
        <v>0</v>
      </c>
      <c r="BL576" s="16" t="s">
        <v>133</v>
      </c>
      <c r="BM576" s="223" t="s">
        <v>1607</v>
      </c>
    </row>
    <row r="577" s="2" customFormat="1">
      <c r="A577" s="37"/>
      <c r="B577" s="38"/>
      <c r="C577" s="39"/>
      <c r="D577" s="229" t="s">
        <v>181</v>
      </c>
      <c r="E577" s="39"/>
      <c r="F577" s="230" t="s">
        <v>1608</v>
      </c>
      <c r="G577" s="39"/>
      <c r="H577" s="39"/>
      <c r="I577" s="231"/>
      <c r="J577" s="39"/>
      <c r="K577" s="39"/>
      <c r="L577" s="43"/>
      <c r="M577" s="232"/>
      <c r="N577" s="233"/>
      <c r="O577" s="83"/>
      <c r="P577" s="83"/>
      <c r="Q577" s="83"/>
      <c r="R577" s="83"/>
      <c r="S577" s="83"/>
      <c r="T577" s="84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T577" s="16" t="s">
        <v>181</v>
      </c>
      <c r="AU577" s="16" t="s">
        <v>85</v>
      </c>
    </row>
    <row r="578" s="2" customFormat="1" ht="37.8" customHeight="1">
      <c r="A578" s="37"/>
      <c r="B578" s="38"/>
      <c r="C578" s="211" t="s">
        <v>1385</v>
      </c>
      <c r="D578" s="211" t="s">
        <v>129</v>
      </c>
      <c r="E578" s="212" t="s">
        <v>1610</v>
      </c>
      <c r="F578" s="213" t="s">
        <v>1611</v>
      </c>
      <c r="G578" s="214" t="s">
        <v>190</v>
      </c>
      <c r="H578" s="215">
        <v>23.920000000000002</v>
      </c>
      <c r="I578" s="216"/>
      <c r="J578" s="217">
        <f>ROUND(I578*H578,2)</f>
        <v>0</v>
      </c>
      <c r="K578" s="213" t="s">
        <v>178</v>
      </c>
      <c r="L578" s="43"/>
      <c r="M578" s="225" t="s">
        <v>20</v>
      </c>
      <c r="N578" s="226" t="s">
        <v>46</v>
      </c>
      <c r="O578" s="83"/>
      <c r="P578" s="227">
        <f>O578*H578</f>
        <v>0</v>
      </c>
      <c r="Q578" s="227">
        <v>0</v>
      </c>
      <c r="R578" s="227">
        <f>Q578*H578</f>
        <v>0</v>
      </c>
      <c r="S578" s="227">
        <v>0</v>
      </c>
      <c r="T578" s="228">
        <f>S578*H578</f>
        <v>0</v>
      </c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R578" s="223" t="s">
        <v>133</v>
      </c>
      <c r="AT578" s="223" t="s">
        <v>129</v>
      </c>
      <c r="AU578" s="223" t="s">
        <v>85</v>
      </c>
      <c r="AY578" s="16" t="s">
        <v>126</v>
      </c>
      <c r="BE578" s="224">
        <f>IF(N578="základní",J578,0)</f>
        <v>0</v>
      </c>
      <c r="BF578" s="224">
        <f>IF(N578="snížená",J578,0)</f>
        <v>0</v>
      </c>
      <c r="BG578" s="224">
        <f>IF(N578="zákl. přenesená",J578,0)</f>
        <v>0</v>
      </c>
      <c r="BH578" s="224">
        <f>IF(N578="sníž. přenesená",J578,0)</f>
        <v>0</v>
      </c>
      <c r="BI578" s="224">
        <f>IF(N578="nulová",J578,0)</f>
        <v>0</v>
      </c>
      <c r="BJ578" s="16" t="s">
        <v>83</v>
      </c>
      <c r="BK578" s="224">
        <f>ROUND(I578*H578,2)</f>
        <v>0</v>
      </c>
      <c r="BL578" s="16" t="s">
        <v>133</v>
      </c>
      <c r="BM578" s="223" t="s">
        <v>1612</v>
      </c>
    </row>
    <row r="579" s="2" customFormat="1">
      <c r="A579" s="37"/>
      <c r="B579" s="38"/>
      <c r="C579" s="39"/>
      <c r="D579" s="229" t="s">
        <v>181</v>
      </c>
      <c r="E579" s="39"/>
      <c r="F579" s="230" t="s">
        <v>1613</v>
      </c>
      <c r="G579" s="39"/>
      <c r="H579" s="39"/>
      <c r="I579" s="231"/>
      <c r="J579" s="39"/>
      <c r="K579" s="39"/>
      <c r="L579" s="43"/>
      <c r="M579" s="232"/>
      <c r="N579" s="233"/>
      <c r="O579" s="83"/>
      <c r="P579" s="83"/>
      <c r="Q579" s="83"/>
      <c r="R579" s="83"/>
      <c r="S579" s="83"/>
      <c r="T579" s="84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T579" s="16" t="s">
        <v>181</v>
      </c>
      <c r="AU579" s="16" t="s">
        <v>85</v>
      </c>
    </row>
    <row r="580" s="2" customFormat="1" ht="24.15" customHeight="1">
      <c r="A580" s="37"/>
      <c r="B580" s="38"/>
      <c r="C580" s="234" t="s">
        <v>1389</v>
      </c>
      <c r="D580" s="234" t="s">
        <v>244</v>
      </c>
      <c r="E580" s="235" t="s">
        <v>1615</v>
      </c>
      <c r="F580" s="236" t="s">
        <v>1616</v>
      </c>
      <c r="G580" s="237" t="s">
        <v>190</v>
      </c>
      <c r="H580" s="238">
        <v>50</v>
      </c>
      <c r="I580" s="239"/>
      <c r="J580" s="240">
        <f>ROUND(I580*H580,2)</f>
        <v>0</v>
      </c>
      <c r="K580" s="236" t="s">
        <v>178</v>
      </c>
      <c r="L580" s="241"/>
      <c r="M580" s="242" t="s">
        <v>20</v>
      </c>
      <c r="N580" s="243" t="s">
        <v>46</v>
      </c>
      <c r="O580" s="83"/>
      <c r="P580" s="227">
        <f>O580*H580</f>
        <v>0</v>
      </c>
      <c r="Q580" s="227">
        <v>0</v>
      </c>
      <c r="R580" s="227">
        <f>Q580*H580</f>
        <v>0</v>
      </c>
      <c r="S580" s="227">
        <v>0</v>
      </c>
      <c r="T580" s="228">
        <f>S580*H580</f>
        <v>0</v>
      </c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R580" s="223" t="s">
        <v>335</v>
      </c>
      <c r="AT580" s="223" t="s">
        <v>244</v>
      </c>
      <c r="AU580" s="223" t="s">
        <v>85</v>
      </c>
      <c r="AY580" s="16" t="s">
        <v>126</v>
      </c>
      <c r="BE580" s="224">
        <f>IF(N580="základní",J580,0)</f>
        <v>0</v>
      </c>
      <c r="BF580" s="224">
        <f>IF(N580="snížená",J580,0)</f>
        <v>0</v>
      </c>
      <c r="BG580" s="224">
        <f>IF(N580="zákl. přenesená",J580,0)</f>
        <v>0</v>
      </c>
      <c r="BH580" s="224">
        <f>IF(N580="sníž. přenesená",J580,0)</f>
        <v>0</v>
      </c>
      <c r="BI580" s="224">
        <f>IF(N580="nulová",J580,0)</f>
        <v>0</v>
      </c>
      <c r="BJ580" s="16" t="s">
        <v>83</v>
      </c>
      <c r="BK580" s="224">
        <f>ROUND(I580*H580,2)</f>
        <v>0</v>
      </c>
      <c r="BL580" s="16" t="s">
        <v>133</v>
      </c>
      <c r="BM580" s="223" t="s">
        <v>1617</v>
      </c>
    </row>
    <row r="581" s="2" customFormat="1" ht="24.15" customHeight="1">
      <c r="A581" s="37"/>
      <c r="B581" s="38"/>
      <c r="C581" s="211" t="s">
        <v>1394</v>
      </c>
      <c r="D581" s="211" t="s">
        <v>129</v>
      </c>
      <c r="E581" s="212" t="s">
        <v>1619</v>
      </c>
      <c r="F581" s="213" t="s">
        <v>1620</v>
      </c>
      <c r="G581" s="214" t="s">
        <v>177</v>
      </c>
      <c r="H581" s="215">
        <v>24.57</v>
      </c>
      <c r="I581" s="216"/>
      <c r="J581" s="217">
        <f>ROUND(I581*H581,2)</f>
        <v>0</v>
      </c>
      <c r="K581" s="213" t="s">
        <v>178</v>
      </c>
      <c r="L581" s="43"/>
      <c r="M581" s="225" t="s">
        <v>20</v>
      </c>
      <c r="N581" s="226" t="s">
        <v>46</v>
      </c>
      <c r="O581" s="83"/>
      <c r="P581" s="227">
        <f>O581*H581</f>
        <v>0</v>
      </c>
      <c r="Q581" s="227">
        <v>0</v>
      </c>
      <c r="R581" s="227">
        <f>Q581*H581</f>
        <v>0</v>
      </c>
      <c r="S581" s="227">
        <v>3.0000000000000001E-05</v>
      </c>
      <c r="T581" s="228">
        <f>S581*H581</f>
        <v>0.00073709999999999997</v>
      </c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R581" s="223" t="s">
        <v>133</v>
      </c>
      <c r="AT581" s="223" t="s">
        <v>129</v>
      </c>
      <c r="AU581" s="223" t="s">
        <v>85</v>
      </c>
      <c r="AY581" s="16" t="s">
        <v>126</v>
      </c>
      <c r="BE581" s="224">
        <f>IF(N581="základní",J581,0)</f>
        <v>0</v>
      </c>
      <c r="BF581" s="224">
        <f>IF(N581="snížená",J581,0)</f>
        <v>0</v>
      </c>
      <c r="BG581" s="224">
        <f>IF(N581="zákl. přenesená",J581,0)</f>
        <v>0</v>
      </c>
      <c r="BH581" s="224">
        <f>IF(N581="sníž. přenesená",J581,0)</f>
        <v>0</v>
      </c>
      <c r="BI581" s="224">
        <f>IF(N581="nulová",J581,0)</f>
        <v>0</v>
      </c>
      <c r="BJ581" s="16" t="s">
        <v>83</v>
      </c>
      <c r="BK581" s="224">
        <f>ROUND(I581*H581,2)</f>
        <v>0</v>
      </c>
      <c r="BL581" s="16" t="s">
        <v>133</v>
      </c>
      <c r="BM581" s="223" t="s">
        <v>1621</v>
      </c>
    </row>
    <row r="582" s="2" customFormat="1">
      <c r="A582" s="37"/>
      <c r="B582" s="38"/>
      <c r="C582" s="39"/>
      <c r="D582" s="229" t="s">
        <v>181</v>
      </c>
      <c r="E582" s="39"/>
      <c r="F582" s="230" t="s">
        <v>1622</v>
      </c>
      <c r="G582" s="39"/>
      <c r="H582" s="39"/>
      <c r="I582" s="231"/>
      <c r="J582" s="39"/>
      <c r="K582" s="39"/>
      <c r="L582" s="43"/>
      <c r="M582" s="232"/>
      <c r="N582" s="233"/>
      <c r="O582" s="83"/>
      <c r="P582" s="83"/>
      <c r="Q582" s="83"/>
      <c r="R582" s="83"/>
      <c r="S582" s="83"/>
      <c r="T582" s="84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T582" s="16" t="s">
        <v>181</v>
      </c>
      <c r="AU582" s="16" t="s">
        <v>85</v>
      </c>
    </row>
    <row r="583" s="2" customFormat="1" ht="16.5" customHeight="1">
      <c r="A583" s="37"/>
      <c r="B583" s="38"/>
      <c r="C583" s="234" t="s">
        <v>1401</v>
      </c>
      <c r="D583" s="234" t="s">
        <v>244</v>
      </c>
      <c r="E583" s="235" t="s">
        <v>1624</v>
      </c>
      <c r="F583" s="236" t="s">
        <v>1625</v>
      </c>
      <c r="G583" s="237" t="s">
        <v>177</v>
      </c>
      <c r="H583" s="238">
        <v>25.798999999999999</v>
      </c>
      <c r="I583" s="239"/>
      <c r="J583" s="240">
        <f>ROUND(I583*H583,2)</f>
        <v>0</v>
      </c>
      <c r="K583" s="236" t="s">
        <v>178</v>
      </c>
      <c r="L583" s="241"/>
      <c r="M583" s="242" t="s">
        <v>20</v>
      </c>
      <c r="N583" s="243" t="s">
        <v>46</v>
      </c>
      <c r="O583" s="83"/>
      <c r="P583" s="227">
        <f>O583*H583</f>
        <v>0</v>
      </c>
      <c r="Q583" s="227">
        <v>0.00035</v>
      </c>
      <c r="R583" s="227">
        <f>Q583*H583</f>
        <v>0.0090296500000000002</v>
      </c>
      <c r="S583" s="227">
        <v>0</v>
      </c>
      <c r="T583" s="228">
        <f>S583*H583</f>
        <v>0</v>
      </c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R583" s="223" t="s">
        <v>335</v>
      </c>
      <c r="AT583" s="223" t="s">
        <v>244</v>
      </c>
      <c r="AU583" s="223" t="s">
        <v>85</v>
      </c>
      <c r="AY583" s="16" t="s">
        <v>126</v>
      </c>
      <c r="BE583" s="224">
        <f>IF(N583="základní",J583,0)</f>
        <v>0</v>
      </c>
      <c r="BF583" s="224">
        <f>IF(N583="snížená",J583,0)</f>
        <v>0</v>
      </c>
      <c r="BG583" s="224">
        <f>IF(N583="zákl. přenesená",J583,0)</f>
        <v>0</v>
      </c>
      <c r="BH583" s="224">
        <f>IF(N583="sníž. přenesená",J583,0)</f>
        <v>0</v>
      </c>
      <c r="BI583" s="224">
        <f>IF(N583="nulová",J583,0)</f>
        <v>0</v>
      </c>
      <c r="BJ583" s="16" t="s">
        <v>83</v>
      </c>
      <c r="BK583" s="224">
        <f>ROUND(I583*H583,2)</f>
        <v>0</v>
      </c>
      <c r="BL583" s="16" t="s">
        <v>133</v>
      </c>
      <c r="BM583" s="223" t="s">
        <v>1626</v>
      </c>
    </row>
    <row r="584" s="2" customFormat="1" ht="44.25" customHeight="1">
      <c r="A584" s="37"/>
      <c r="B584" s="38"/>
      <c r="C584" s="211" t="s">
        <v>1406</v>
      </c>
      <c r="D584" s="211" t="s">
        <v>129</v>
      </c>
      <c r="E584" s="212" t="s">
        <v>1628</v>
      </c>
      <c r="F584" s="213" t="s">
        <v>1629</v>
      </c>
      <c r="G584" s="214" t="s">
        <v>177</v>
      </c>
      <c r="H584" s="215">
        <v>3.5289999999999999</v>
      </c>
      <c r="I584" s="216"/>
      <c r="J584" s="217">
        <f>ROUND(I584*H584,2)</f>
        <v>0</v>
      </c>
      <c r="K584" s="213" t="s">
        <v>178</v>
      </c>
      <c r="L584" s="43"/>
      <c r="M584" s="225" t="s">
        <v>20</v>
      </c>
      <c r="N584" s="226" t="s">
        <v>46</v>
      </c>
      <c r="O584" s="83"/>
      <c r="P584" s="227">
        <f>O584*H584</f>
        <v>0</v>
      </c>
      <c r="Q584" s="227">
        <v>0</v>
      </c>
      <c r="R584" s="227">
        <f>Q584*H584</f>
        <v>0</v>
      </c>
      <c r="S584" s="227">
        <v>3.0000000000000001E-05</v>
      </c>
      <c r="T584" s="228">
        <f>S584*H584</f>
        <v>0.00010587</v>
      </c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R584" s="223" t="s">
        <v>133</v>
      </c>
      <c r="AT584" s="223" t="s">
        <v>129</v>
      </c>
      <c r="AU584" s="223" t="s">
        <v>85</v>
      </c>
      <c r="AY584" s="16" t="s">
        <v>126</v>
      </c>
      <c r="BE584" s="224">
        <f>IF(N584="základní",J584,0)</f>
        <v>0</v>
      </c>
      <c r="BF584" s="224">
        <f>IF(N584="snížená",J584,0)</f>
        <v>0</v>
      </c>
      <c r="BG584" s="224">
        <f>IF(N584="zákl. přenesená",J584,0)</f>
        <v>0</v>
      </c>
      <c r="BH584" s="224">
        <f>IF(N584="sníž. přenesená",J584,0)</f>
        <v>0</v>
      </c>
      <c r="BI584" s="224">
        <f>IF(N584="nulová",J584,0)</f>
        <v>0</v>
      </c>
      <c r="BJ584" s="16" t="s">
        <v>83</v>
      </c>
      <c r="BK584" s="224">
        <f>ROUND(I584*H584,2)</f>
        <v>0</v>
      </c>
      <c r="BL584" s="16" t="s">
        <v>133</v>
      </c>
      <c r="BM584" s="223" t="s">
        <v>1630</v>
      </c>
    </row>
    <row r="585" s="2" customFormat="1">
      <c r="A585" s="37"/>
      <c r="B585" s="38"/>
      <c r="C585" s="39"/>
      <c r="D585" s="229" t="s">
        <v>181</v>
      </c>
      <c r="E585" s="39"/>
      <c r="F585" s="230" t="s">
        <v>1631</v>
      </c>
      <c r="G585" s="39"/>
      <c r="H585" s="39"/>
      <c r="I585" s="231"/>
      <c r="J585" s="39"/>
      <c r="K585" s="39"/>
      <c r="L585" s="43"/>
      <c r="M585" s="232"/>
      <c r="N585" s="233"/>
      <c r="O585" s="83"/>
      <c r="P585" s="83"/>
      <c r="Q585" s="83"/>
      <c r="R585" s="83"/>
      <c r="S585" s="83"/>
      <c r="T585" s="84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T585" s="16" t="s">
        <v>181</v>
      </c>
      <c r="AU585" s="16" t="s">
        <v>85</v>
      </c>
    </row>
    <row r="586" s="2" customFormat="1" ht="24.15" customHeight="1">
      <c r="A586" s="37"/>
      <c r="B586" s="38"/>
      <c r="C586" s="234" t="s">
        <v>1411</v>
      </c>
      <c r="D586" s="234" t="s">
        <v>244</v>
      </c>
      <c r="E586" s="235" t="s">
        <v>1633</v>
      </c>
      <c r="F586" s="236" t="s">
        <v>1634</v>
      </c>
      <c r="G586" s="237" t="s">
        <v>190</v>
      </c>
      <c r="H586" s="238">
        <v>14.159000000000001</v>
      </c>
      <c r="I586" s="239"/>
      <c r="J586" s="240">
        <f>ROUND(I586*H586,2)</f>
        <v>0</v>
      </c>
      <c r="K586" s="236" t="s">
        <v>178</v>
      </c>
      <c r="L586" s="241"/>
      <c r="M586" s="242" t="s">
        <v>20</v>
      </c>
      <c r="N586" s="243" t="s">
        <v>46</v>
      </c>
      <c r="O586" s="83"/>
      <c r="P586" s="227">
        <f>O586*H586</f>
        <v>0</v>
      </c>
      <c r="Q586" s="227">
        <v>5.0000000000000002E-05</v>
      </c>
      <c r="R586" s="227">
        <f>Q586*H586</f>
        <v>0.00070795000000000005</v>
      </c>
      <c r="S586" s="227">
        <v>0</v>
      </c>
      <c r="T586" s="228">
        <f>S586*H586</f>
        <v>0</v>
      </c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R586" s="223" t="s">
        <v>335</v>
      </c>
      <c r="AT586" s="223" t="s">
        <v>244</v>
      </c>
      <c r="AU586" s="223" t="s">
        <v>85</v>
      </c>
      <c r="AY586" s="16" t="s">
        <v>126</v>
      </c>
      <c r="BE586" s="224">
        <f>IF(N586="základní",J586,0)</f>
        <v>0</v>
      </c>
      <c r="BF586" s="224">
        <f>IF(N586="snížená",J586,0)</f>
        <v>0</v>
      </c>
      <c r="BG586" s="224">
        <f>IF(N586="zákl. přenesená",J586,0)</f>
        <v>0</v>
      </c>
      <c r="BH586" s="224">
        <f>IF(N586="sníž. přenesená",J586,0)</f>
        <v>0</v>
      </c>
      <c r="BI586" s="224">
        <f>IF(N586="nulová",J586,0)</f>
        <v>0</v>
      </c>
      <c r="BJ586" s="16" t="s">
        <v>83</v>
      </c>
      <c r="BK586" s="224">
        <f>ROUND(I586*H586,2)</f>
        <v>0</v>
      </c>
      <c r="BL586" s="16" t="s">
        <v>133</v>
      </c>
      <c r="BM586" s="223" t="s">
        <v>1635</v>
      </c>
    </row>
    <row r="587" s="2" customFormat="1" ht="33" customHeight="1">
      <c r="A587" s="37"/>
      <c r="B587" s="38"/>
      <c r="C587" s="211" t="s">
        <v>1416</v>
      </c>
      <c r="D587" s="211" t="s">
        <v>129</v>
      </c>
      <c r="E587" s="212" t="s">
        <v>1637</v>
      </c>
      <c r="F587" s="213" t="s">
        <v>1638</v>
      </c>
      <c r="G587" s="214" t="s">
        <v>177</v>
      </c>
      <c r="H587" s="215">
        <v>55.110999999999997</v>
      </c>
      <c r="I587" s="216"/>
      <c r="J587" s="217">
        <f>ROUND(I587*H587,2)</f>
        <v>0</v>
      </c>
      <c r="K587" s="213" t="s">
        <v>178</v>
      </c>
      <c r="L587" s="43"/>
      <c r="M587" s="225" t="s">
        <v>20</v>
      </c>
      <c r="N587" s="226" t="s">
        <v>46</v>
      </c>
      <c r="O587" s="83"/>
      <c r="P587" s="227">
        <f>O587*H587</f>
        <v>0</v>
      </c>
      <c r="Q587" s="227">
        <v>0.00021000000000000001</v>
      </c>
      <c r="R587" s="227">
        <f>Q587*H587</f>
        <v>0.01157331</v>
      </c>
      <c r="S587" s="227">
        <v>0</v>
      </c>
      <c r="T587" s="228">
        <f>S587*H587</f>
        <v>0</v>
      </c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R587" s="223" t="s">
        <v>133</v>
      </c>
      <c r="AT587" s="223" t="s">
        <v>129</v>
      </c>
      <c r="AU587" s="223" t="s">
        <v>85</v>
      </c>
      <c r="AY587" s="16" t="s">
        <v>126</v>
      </c>
      <c r="BE587" s="224">
        <f>IF(N587="základní",J587,0)</f>
        <v>0</v>
      </c>
      <c r="BF587" s="224">
        <f>IF(N587="snížená",J587,0)</f>
        <v>0</v>
      </c>
      <c r="BG587" s="224">
        <f>IF(N587="zákl. přenesená",J587,0)</f>
        <v>0</v>
      </c>
      <c r="BH587" s="224">
        <f>IF(N587="sníž. přenesená",J587,0)</f>
        <v>0</v>
      </c>
      <c r="BI587" s="224">
        <f>IF(N587="nulová",J587,0)</f>
        <v>0</v>
      </c>
      <c r="BJ587" s="16" t="s">
        <v>83</v>
      </c>
      <c r="BK587" s="224">
        <f>ROUND(I587*H587,2)</f>
        <v>0</v>
      </c>
      <c r="BL587" s="16" t="s">
        <v>133</v>
      </c>
      <c r="BM587" s="223" t="s">
        <v>1639</v>
      </c>
    </row>
    <row r="588" s="2" customFormat="1">
      <c r="A588" s="37"/>
      <c r="B588" s="38"/>
      <c r="C588" s="39"/>
      <c r="D588" s="229" t="s">
        <v>181</v>
      </c>
      <c r="E588" s="39"/>
      <c r="F588" s="230" t="s">
        <v>1640</v>
      </c>
      <c r="G588" s="39"/>
      <c r="H588" s="39"/>
      <c r="I588" s="231"/>
      <c r="J588" s="39"/>
      <c r="K588" s="39"/>
      <c r="L588" s="43"/>
      <c r="M588" s="232"/>
      <c r="N588" s="233"/>
      <c r="O588" s="83"/>
      <c r="P588" s="83"/>
      <c r="Q588" s="83"/>
      <c r="R588" s="83"/>
      <c r="S588" s="83"/>
      <c r="T588" s="84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T588" s="16" t="s">
        <v>181</v>
      </c>
      <c r="AU588" s="16" t="s">
        <v>85</v>
      </c>
    </row>
    <row r="589" s="2" customFormat="1" ht="24.15" customHeight="1">
      <c r="A589" s="37"/>
      <c r="B589" s="38"/>
      <c r="C589" s="211" t="s">
        <v>1421</v>
      </c>
      <c r="D589" s="211" t="s">
        <v>129</v>
      </c>
      <c r="E589" s="212" t="s">
        <v>1642</v>
      </c>
      <c r="F589" s="213" t="s">
        <v>1643</v>
      </c>
      <c r="G589" s="214" t="s">
        <v>177</v>
      </c>
      <c r="H589" s="215">
        <v>55.110999999999997</v>
      </c>
      <c r="I589" s="216"/>
      <c r="J589" s="217">
        <f>ROUND(I589*H589,2)</f>
        <v>0</v>
      </c>
      <c r="K589" s="213" t="s">
        <v>178</v>
      </c>
      <c r="L589" s="43"/>
      <c r="M589" s="225" t="s">
        <v>20</v>
      </c>
      <c r="N589" s="226" t="s">
        <v>46</v>
      </c>
      <c r="O589" s="83"/>
      <c r="P589" s="227">
        <f>O589*H589</f>
        <v>0</v>
      </c>
      <c r="Q589" s="227">
        <v>1.0000000000000001E-05</v>
      </c>
      <c r="R589" s="227">
        <f>Q589*H589</f>
        <v>0.00055111000000000005</v>
      </c>
      <c r="S589" s="227">
        <v>0</v>
      </c>
      <c r="T589" s="228">
        <f>S589*H589</f>
        <v>0</v>
      </c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R589" s="223" t="s">
        <v>133</v>
      </c>
      <c r="AT589" s="223" t="s">
        <v>129</v>
      </c>
      <c r="AU589" s="223" t="s">
        <v>85</v>
      </c>
      <c r="AY589" s="16" t="s">
        <v>126</v>
      </c>
      <c r="BE589" s="224">
        <f>IF(N589="základní",J589,0)</f>
        <v>0</v>
      </c>
      <c r="BF589" s="224">
        <f>IF(N589="snížená",J589,0)</f>
        <v>0</v>
      </c>
      <c r="BG589" s="224">
        <f>IF(N589="zákl. přenesená",J589,0)</f>
        <v>0</v>
      </c>
      <c r="BH589" s="224">
        <f>IF(N589="sníž. přenesená",J589,0)</f>
        <v>0</v>
      </c>
      <c r="BI589" s="224">
        <f>IF(N589="nulová",J589,0)</f>
        <v>0</v>
      </c>
      <c r="BJ589" s="16" t="s">
        <v>83</v>
      </c>
      <c r="BK589" s="224">
        <f>ROUND(I589*H589,2)</f>
        <v>0</v>
      </c>
      <c r="BL589" s="16" t="s">
        <v>133</v>
      </c>
      <c r="BM589" s="223" t="s">
        <v>1644</v>
      </c>
    </row>
    <row r="590" s="2" customFormat="1">
      <c r="A590" s="37"/>
      <c r="B590" s="38"/>
      <c r="C590" s="39"/>
      <c r="D590" s="229" t="s">
        <v>181</v>
      </c>
      <c r="E590" s="39"/>
      <c r="F590" s="230" t="s">
        <v>1645</v>
      </c>
      <c r="G590" s="39"/>
      <c r="H590" s="39"/>
      <c r="I590" s="231"/>
      <c r="J590" s="39"/>
      <c r="K590" s="39"/>
      <c r="L590" s="43"/>
      <c r="M590" s="232"/>
      <c r="N590" s="233"/>
      <c r="O590" s="83"/>
      <c r="P590" s="83"/>
      <c r="Q590" s="83"/>
      <c r="R590" s="83"/>
      <c r="S590" s="83"/>
      <c r="T590" s="84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T590" s="16" t="s">
        <v>181</v>
      </c>
      <c r="AU590" s="16" t="s">
        <v>85</v>
      </c>
    </row>
    <row r="591" s="2" customFormat="1" ht="37.8" customHeight="1">
      <c r="A591" s="37"/>
      <c r="B591" s="38"/>
      <c r="C591" s="211" t="s">
        <v>1426</v>
      </c>
      <c r="D591" s="211" t="s">
        <v>129</v>
      </c>
      <c r="E591" s="212" t="s">
        <v>1647</v>
      </c>
      <c r="F591" s="213" t="s">
        <v>1648</v>
      </c>
      <c r="G591" s="214" t="s">
        <v>177</v>
      </c>
      <c r="H591" s="215">
        <v>55.110999999999997</v>
      </c>
      <c r="I591" s="216"/>
      <c r="J591" s="217">
        <f>ROUND(I591*H591,2)</f>
        <v>0</v>
      </c>
      <c r="K591" s="213" t="s">
        <v>178</v>
      </c>
      <c r="L591" s="43"/>
      <c r="M591" s="225" t="s">
        <v>20</v>
      </c>
      <c r="N591" s="226" t="s">
        <v>46</v>
      </c>
      <c r="O591" s="83"/>
      <c r="P591" s="227">
        <f>O591*H591</f>
        <v>0</v>
      </c>
      <c r="Q591" s="227">
        <v>0.00029999999999999997</v>
      </c>
      <c r="R591" s="227">
        <f>Q591*H591</f>
        <v>0.016533299999999997</v>
      </c>
      <c r="S591" s="227">
        <v>0</v>
      </c>
      <c r="T591" s="228">
        <f>S591*H591</f>
        <v>0</v>
      </c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R591" s="223" t="s">
        <v>133</v>
      </c>
      <c r="AT591" s="223" t="s">
        <v>129</v>
      </c>
      <c r="AU591" s="223" t="s">
        <v>85</v>
      </c>
      <c r="AY591" s="16" t="s">
        <v>126</v>
      </c>
      <c r="BE591" s="224">
        <f>IF(N591="základní",J591,0)</f>
        <v>0</v>
      </c>
      <c r="BF591" s="224">
        <f>IF(N591="snížená",J591,0)</f>
        <v>0</v>
      </c>
      <c r="BG591" s="224">
        <f>IF(N591="zákl. přenesená",J591,0)</f>
        <v>0</v>
      </c>
      <c r="BH591" s="224">
        <f>IF(N591="sníž. přenesená",J591,0)</f>
        <v>0</v>
      </c>
      <c r="BI591" s="224">
        <f>IF(N591="nulová",J591,0)</f>
        <v>0</v>
      </c>
      <c r="BJ591" s="16" t="s">
        <v>83</v>
      </c>
      <c r="BK591" s="224">
        <f>ROUND(I591*H591,2)</f>
        <v>0</v>
      </c>
      <c r="BL591" s="16" t="s">
        <v>133</v>
      </c>
      <c r="BM591" s="223" t="s">
        <v>1649</v>
      </c>
    </row>
    <row r="592" s="2" customFormat="1">
      <c r="A592" s="37"/>
      <c r="B592" s="38"/>
      <c r="C592" s="39"/>
      <c r="D592" s="229" t="s">
        <v>181</v>
      </c>
      <c r="E592" s="39"/>
      <c r="F592" s="230" t="s">
        <v>1650</v>
      </c>
      <c r="G592" s="39"/>
      <c r="H592" s="39"/>
      <c r="I592" s="231"/>
      <c r="J592" s="39"/>
      <c r="K592" s="39"/>
      <c r="L592" s="43"/>
      <c r="M592" s="232"/>
      <c r="N592" s="233"/>
      <c r="O592" s="83"/>
      <c r="P592" s="83"/>
      <c r="Q592" s="83"/>
      <c r="R592" s="83"/>
      <c r="S592" s="83"/>
      <c r="T592" s="84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T592" s="16" t="s">
        <v>181</v>
      </c>
      <c r="AU592" s="16" t="s">
        <v>85</v>
      </c>
    </row>
    <row r="593" s="12" customFormat="1" ht="25.92" customHeight="1">
      <c r="A593" s="12"/>
      <c r="B593" s="195"/>
      <c r="C593" s="196"/>
      <c r="D593" s="197" t="s">
        <v>74</v>
      </c>
      <c r="E593" s="198" t="s">
        <v>1651</v>
      </c>
      <c r="F593" s="198" t="s">
        <v>1652</v>
      </c>
      <c r="G593" s="196"/>
      <c r="H593" s="196"/>
      <c r="I593" s="199"/>
      <c r="J593" s="200">
        <f>BK593</f>
        <v>0</v>
      </c>
      <c r="K593" s="196"/>
      <c r="L593" s="201"/>
      <c r="M593" s="202"/>
      <c r="N593" s="203"/>
      <c r="O593" s="203"/>
      <c r="P593" s="204">
        <f>SUM(P594:P595)</f>
        <v>0</v>
      </c>
      <c r="Q593" s="203"/>
      <c r="R593" s="204">
        <f>SUM(R594:R595)</f>
        <v>0</v>
      </c>
      <c r="S593" s="203"/>
      <c r="T593" s="205">
        <f>SUM(T594:T595)</f>
        <v>0</v>
      </c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R593" s="206" t="s">
        <v>179</v>
      </c>
      <c r="AT593" s="207" t="s">
        <v>74</v>
      </c>
      <c r="AU593" s="207" t="s">
        <v>75</v>
      </c>
      <c r="AY593" s="206" t="s">
        <v>126</v>
      </c>
      <c r="BK593" s="208">
        <f>SUM(BK594:BK595)</f>
        <v>0</v>
      </c>
    </row>
    <row r="594" s="2" customFormat="1" ht="16.5" customHeight="1">
      <c r="A594" s="37"/>
      <c r="B594" s="38"/>
      <c r="C594" s="211" t="s">
        <v>1430</v>
      </c>
      <c r="D594" s="211" t="s">
        <v>129</v>
      </c>
      <c r="E594" s="212" t="s">
        <v>1654</v>
      </c>
      <c r="F594" s="213" t="s">
        <v>1655</v>
      </c>
      <c r="G594" s="214" t="s">
        <v>1656</v>
      </c>
      <c r="H594" s="215">
        <v>30</v>
      </c>
      <c r="I594" s="216"/>
      <c r="J594" s="217">
        <f>ROUND(I594*H594,2)</f>
        <v>0</v>
      </c>
      <c r="K594" s="213" t="s">
        <v>178</v>
      </c>
      <c r="L594" s="43"/>
      <c r="M594" s="225" t="s">
        <v>20</v>
      </c>
      <c r="N594" s="226" t="s">
        <v>46</v>
      </c>
      <c r="O594" s="83"/>
      <c r="P594" s="227">
        <f>O594*H594</f>
        <v>0</v>
      </c>
      <c r="Q594" s="227">
        <v>0</v>
      </c>
      <c r="R594" s="227">
        <f>Q594*H594</f>
        <v>0</v>
      </c>
      <c r="S594" s="227">
        <v>0</v>
      </c>
      <c r="T594" s="228">
        <f>S594*H594</f>
        <v>0</v>
      </c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R594" s="223" t="s">
        <v>1657</v>
      </c>
      <c r="AT594" s="223" t="s">
        <v>129</v>
      </c>
      <c r="AU594" s="223" t="s">
        <v>83</v>
      </c>
      <c r="AY594" s="16" t="s">
        <v>126</v>
      </c>
      <c r="BE594" s="224">
        <f>IF(N594="základní",J594,0)</f>
        <v>0</v>
      </c>
      <c r="BF594" s="224">
        <f>IF(N594="snížená",J594,0)</f>
        <v>0</v>
      </c>
      <c r="BG594" s="224">
        <f>IF(N594="zákl. přenesená",J594,0)</f>
        <v>0</v>
      </c>
      <c r="BH594" s="224">
        <f>IF(N594="sníž. přenesená",J594,0)</f>
        <v>0</v>
      </c>
      <c r="BI594" s="224">
        <f>IF(N594="nulová",J594,0)</f>
        <v>0</v>
      </c>
      <c r="BJ594" s="16" t="s">
        <v>83</v>
      </c>
      <c r="BK594" s="224">
        <f>ROUND(I594*H594,2)</f>
        <v>0</v>
      </c>
      <c r="BL594" s="16" t="s">
        <v>1657</v>
      </c>
      <c r="BM594" s="223" t="s">
        <v>1658</v>
      </c>
    </row>
    <row r="595" s="2" customFormat="1">
      <c r="A595" s="37"/>
      <c r="B595" s="38"/>
      <c r="C595" s="39"/>
      <c r="D595" s="229" t="s">
        <v>181</v>
      </c>
      <c r="E595" s="39"/>
      <c r="F595" s="230" t="s">
        <v>1659</v>
      </c>
      <c r="G595" s="39"/>
      <c r="H595" s="39"/>
      <c r="I595" s="231"/>
      <c r="J595" s="39"/>
      <c r="K595" s="39"/>
      <c r="L595" s="43"/>
      <c r="M595" s="232"/>
      <c r="N595" s="233"/>
      <c r="O595" s="83"/>
      <c r="P595" s="83"/>
      <c r="Q595" s="83"/>
      <c r="R595" s="83"/>
      <c r="S595" s="83"/>
      <c r="T595" s="84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T595" s="16" t="s">
        <v>181</v>
      </c>
      <c r="AU595" s="16" t="s">
        <v>83</v>
      </c>
    </row>
    <row r="596" s="12" customFormat="1" ht="25.92" customHeight="1">
      <c r="A596" s="12"/>
      <c r="B596" s="195"/>
      <c r="C596" s="196"/>
      <c r="D596" s="197" t="s">
        <v>74</v>
      </c>
      <c r="E596" s="198" t="s">
        <v>1660</v>
      </c>
      <c r="F596" s="198" t="s">
        <v>1661</v>
      </c>
      <c r="G596" s="196"/>
      <c r="H596" s="196"/>
      <c r="I596" s="199"/>
      <c r="J596" s="200">
        <f>BK596</f>
        <v>0</v>
      </c>
      <c r="K596" s="196"/>
      <c r="L596" s="201"/>
      <c r="M596" s="202"/>
      <c r="N596" s="203"/>
      <c r="O596" s="203"/>
      <c r="P596" s="204">
        <f>P597+P600+P603+P606+P609</f>
        <v>0</v>
      </c>
      <c r="Q596" s="203"/>
      <c r="R596" s="204">
        <f>R597+R600+R603+R606+R609</f>
        <v>0</v>
      </c>
      <c r="S596" s="203"/>
      <c r="T596" s="205">
        <f>T597+T600+T603+T606+T609</f>
        <v>0</v>
      </c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R596" s="206" t="s">
        <v>197</v>
      </c>
      <c r="AT596" s="207" t="s">
        <v>74</v>
      </c>
      <c r="AU596" s="207" t="s">
        <v>75</v>
      </c>
      <c r="AY596" s="206" t="s">
        <v>126</v>
      </c>
      <c r="BK596" s="208">
        <f>BK597+BK600+BK603+BK606+BK609</f>
        <v>0</v>
      </c>
    </row>
    <row r="597" s="12" customFormat="1" ht="22.8" customHeight="1">
      <c r="A597" s="12"/>
      <c r="B597" s="195"/>
      <c r="C597" s="196"/>
      <c r="D597" s="197" t="s">
        <v>74</v>
      </c>
      <c r="E597" s="209" t="s">
        <v>1662</v>
      </c>
      <c r="F597" s="209" t="s">
        <v>1663</v>
      </c>
      <c r="G597" s="196"/>
      <c r="H597" s="196"/>
      <c r="I597" s="199"/>
      <c r="J597" s="210">
        <f>BK597</f>
        <v>0</v>
      </c>
      <c r="K597" s="196"/>
      <c r="L597" s="201"/>
      <c r="M597" s="202"/>
      <c r="N597" s="203"/>
      <c r="O597" s="203"/>
      <c r="P597" s="204">
        <f>SUM(P598:P599)</f>
        <v>0</v>
      </c>
      <c r="Q597" s="203"/>
      <c r="R597" s="204">
        <f>SUM(R598:R599)</f>
        <v>0</v>
      </c>
      <c r="S597" s="203"/>
      <c r="T597" s="205">
        <f>SUM(T598:T599)</f>
        <v>0</v>
      </c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R597" s="206" t="s">
        <v>197</v>
      </c>
      <c r="AT597" s="207" t="s">
        <v>74</v>
      </c>
      <c r="AU597" s="207" t="s">
        <v>83</v>
      </c>
      <c r="AY597" s="206" t="s">
        <v>126</v>
      </c>
      <c r="BK597" s="208">
        <f>SUM(BK598:BK599)</f>
        <v>0</v>
      </c>
    </row>
    <row r="598" s="2" customFormat="1" ht="16.5" customHeight="1">
      <c r="A598" s="37"/>
      <c r="B598" s="38"/>
      <c r="C598" s="211" t="s">
        <v>1435</v>
      </c>
      <c r="D598" s="211" t="s">
        <v>129</v>
      </c>
      <c r="E598" s="212" t="s">
        <v>1665</v>
      </c>
      <c r="F598" s="213" t="s">
        <v>1666</v>
      </c>
      <c r="G598" s="214" t="s">
        <v>132</v>
      </c>
      <c r="H598" s="215">
        <v>1</v>
      </c>
      <c r="I598" s="216"/>
      <c r="J598" s="217">
        <f>ROUND(I598*H598,2)</f>
        <v>0</v>
      </c>
      <c r="K598" s="213" t="s">
        <v>178</v>
      </c>
      <c r="L598" s="43"/>
      <c r="M598" s="225" t="s">
        <v>20</v>
      </c>
      <c r="N598" s="226" t="s">
        <v>46</v>
      </c>
      <c r="O598" s="83"/>
      <c r="P598" s="227">
        <f>O598*H598</f>
        <v>0</v>
      </c>
      <c r="Q598" s="227">
        <v>0</v>
      </c>
      <c r="R598" s="227">
        <f>Q598*H598</f>
        <v>0</v>
      </c>
      <c r="S598" s="227">
        <v>0</v>
      </c>
      <c r="T598" s="228">
        <f>S598*H598</f>
        <v>0</v>
      </c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R598" s="223" t="s">
        <v>1667</v>
      </c>
      <c r="AT598" s="223" t="s">
        <v>129</v>
      </c>
      <c r="AU598" s="223" t="s">
        <v>85</v>
      </c>
      <c r="AY598" s="16" t="s">
        <v>126</v>
      </c>
      <c r="BE598" s="224">
        <f>IF(N598="základní",J598,0)</f>
        <v>0</v>
      </c>
      <c r="BF598" s="224">
        <f>IF(N598="snížená",J598,0)</f>
        <v>0</v>
      </c>
      <c r="BG598" s="224">
        <f>IF(N598="zákl. přenesená",J598,0)</f>
        <v>0</v>
      </c>
      <c r="BH598" s="224">
        <f>IF(N598="sníž. přenesená",J598,0)</f>
        <v>0</v>
      </c>
      <c r="BI598" s="224">
        <f>IF(N598="nulová",J598,0)</f>
        <v>0</v>
      </c>
      <c r="BJ598" s="16" t="s">
        <v>83</v>
      </c>
      <c r="BK598" s="224">
        <f>ROUND(I598*H598,2)</f>
        <v>0</v>
      </c>
      <c r="BL598" s="16" t="s">
        <v>1667</v>
      </c>
      <c r="BM598" s="223" t="s">
        <v>1668</v>
      </c>
    </row>
    <row r="599" s="2" customFormat="1">
      <c r="A599" s="37"/>
      <c r="B599" s="38"/>
      <c r="C599" s="39"/>
      <c r="D599" s="229" t="s">
        <v>181</v>
      </c>
      <c r="E599" s="39"/>
      <c r="F599" s="230" t="s">
        <v>1669</v>
      </c>
      <c r="G599" s="39"/>
      <c r="H599" s="39"/>
      <c r="I599" s="231"/>
      <c r="J599" s="39"/>
      <c r="K599" s="39"/>
      <c r="L599" s="43"/>
      <c r="M599" s="232"/>
      <c r="N599" s="233"/>
      <c r="O599" s="83"/>
      <c r="P599" s="83"/>
      <c r="Q599" s="83"/>
      <c r="R599" s="83"/>
      <c r="S599" s="83"/>
      <c r="T599" s="84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T599" s="16" t="s">
        <v>181</v>
      </c>
      <c r="AU599" s="16" t="s">
        <v>85</v>
      </c>
    </row>
    <row r="600" s="12" customFormat="1" ht="22.8" customHeight="1">
      <c r="A600" s="12"/>
      <c r="B600" s="195"/>
      <c r="C600" s="196"/>
      <c r="D600" s="197" t="s">
        <v>74</v>
      </c>
      <c r="E600" s="209" t="s">
        <v>1670</v>
      </c>
      <c r="F600" s="209" t="s">
        <v>1671</v>
      </c>
      <c r="G600" s="196"/>
      <c r="H600" s="196"/>
      <c r="I600" s="199"/>
      <c r="J600" s="210">
        <f>BK600</f>
        <v>0</v>
      </c>
      <c r="K600" s="196"/>
      <c r="L600" s="201"/>
      <c r="M600" s="202"/>
      <c r="N600" s="203"/>
      <c r="O600" s="203"/>
      <c r="P600" s="204">
        <f>SUM(P601:P602)</f>
        <v>0</v>
      </c>
      <c r="Q600" s="203"/>
      <c r="R600" s="204">
        <f>SUM(R601:R602)</f>
        <v>0</v>
      </c>
      <c r="S600" s="203"/>
      <c r="T600" s="205">
        <f>SUM(T601:T602)</f>
        <v>0</v>
      </c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R600" s="206" t="s">
        <v>197</v>
      </c>
      <c r="AT600" s="207" t="s">
        <v>74</v>
      </c>
      <c r="AU600" s="207" t="s">
        <v>83</v>
      </c>
      <c r="AY600" s="206" t="s">
        <v>126</v>
      </c>
      <c r="BK600" s="208">
        <f>SUM(BK601:BK602)</f>
        <v>0</v>
      </c>
    </row>
    <row r="601" s="2" customFormat="1" ht="16.5" customHeight="1">
      <c r="A601" s="37"/>
      <c r="B601" s="38"/>
      <c r="C601" s="211" t="s">
        <v>1440</v>
      </c>
      <c r="D601" s="211" t="s">
        <v>129</v>
      </c>
      <c r="E601" s="212" t="s">
        <v>1673</v>
      </c>
      <c r="F601" s="213" t="s">
        <v>1671</v>
      </c>
      <c r="G601" s="214" t="s">
        <v>1674</v>
      </c>
      <c r="H601" s="244"/>
      <c r="I601" s="216"/>
      <c r="J601" s="217">
        <f>ROUND(I601*H601,2)</f>
        <v>0</v>
      </c>
      <c r="K601" s="213" t="s">
        <v>178</v>
      </c>
      <c r="L601" s="43"/>
      <c r="M601" s="225" t="s">
        <v>20</v>
      </c>
      <c r="N601" s="226" t="s">
        <v>46</v>
      </c>
      <c r="O601" s="83"/>
      <c r="P601" s="227">
        <f>O601*H601</f>
        <v>0</v>
      </c>
      <c r="Q601" s="227">
        <v>0</v>
      </c>
      <c r="R601" s="227">
        <f>Q601*H601</f>
        <v>0</v>
      </c>
      <c r="S601" s="227">
        <v>0</v>
      </c>
      <c r="T601" s="228">
        <f>S601*H601</f>
        <v>0</v>
      </c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R601" s="223" t="s">
        <v>1667</v>
      </c>
      <c r="AT601" s="223" t="s">
        <v>129</v>
      </c>
      <c r="AU601" s="223" t="s">
        <v>85</v>
      </c>
      <c r="AY601" s="16" t="s">
        <v>126</v>
      </c>
      <c r="BE601" s="224">
        <f>IF(N601="základní",J601,0)</f>
        <v>0</v>
      </c>
      <c r="BF601" s="224">
        <f>IF(N601="snížená",J601,0)</f>
        <v>0</v>
      </c>
      <c r="BG601" s="224">
        <f>IF(N601="zákl. přenesená",J601,0)</f>
        <v>0</v>
      </c>
      <c r="BH601" s="224">
        <f>IF(N601="sníž. přenesená",J601,0)</f>
        <v>0</v>
      </c>
      <c r="BI601" s="224">
        <f>IF(N601="nulová",J601,0)</f>
        <v>0</v>
      </c>
      <c r="BJ601" s="16" t="s">
        <v>83</v>
      </c>
      <c r="BK601" s="224">
        <f>ROUND(I601*H601,2)</f>
        <v>0</v>
      </c>
      <c r="BL601" s="16" t="s">
        <v>1667</v>
      </c>
      <c r="BM601" s="223" t="s">
        <v>1675</v>
      </c>
    </row>
    <row r="602" s="2" customFormat="1">
      <c r="A602" s="37"/>
      <c r="B602" s="38"/>
      <c r="C602" s="39"/>
      <c r="D602" s="229" t="s">
        <v>181</v>
      </c>
      <c r="E602" s="39"/>
      <c r="F602" s="230" t="s">
        <v>1676</v>
      </c>
      <c r="G602" s="39"/>
      <c r="H602" s="39"/>
      <c r="I602" s="231"/>
      <c r="J602" s="39"/>
      <c r="K602" s="39"/>
      <c r="L602" s="43"/>
      <c r="M602" s="232"/>
      <c r="N602" s="233"/>
      <c r="O602" s="83"/>
      <c r="P602" s="83"/>
      <c r="Q602" s="83"/>
      <c r="R602" s="83"/>
      <c r="S602" s="83"/>
      <c r="T602" s="84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T602" s="16" t="s">
        <v>181</v>
      </c>
      <c r="AU602" s="16" t="s">
        <v>85</v>
      </c>
    </row>
    <row r="603" s="12" customFormat="1" ht="22.8" customHeight="1">
      <c r="A603" s="12"/>
      <c r="B603" s="195"/>
      <c r="C603" s="196"/>
      <c r="D603" s="197" t="s">
        <v>74</v>
      </c>
      <c r="E603" s="209" t="s">
        <v>1677</v>
      </c>
      <c r="F603" s="209" t="s">
        <v>1678</v>
      </c>
      <c r="G603" s="196"/>
      <c r="H603" s="196"/>
      <c r="I603" s="199"/>
      <c r="J603" s="210">
        <f>BK603</f>
        <v>0</v>
      </c>
      <c r="K603" s="196"/>
      <c r="L603" s="201"/>
      <c r="M603" s="202"/>
      <c r="N603" s="203"/>
      <c r="O603" s="203"/>
      <c r="P603" s="204">
        <f>SUM(P604:P605)</f>
        <v>0</v>
      </c>
      <c r="Q603" s="203"/>
      <c r="R603" s="204">
        <f>SUM(R604:R605)</f>
        <v>0</v>
      </c>
      <c r="S603" s="203"/>
      <c r="T603" s="205">
        <f>SUM(T604:T605)</f>
        <v>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06" t="s">
        <v>197</v>
      </c>
      <c r="AT603" s="207" t="s">
        <v>74</v>
      </c>
      <c r="AU603" s="207" t="s">
        <v>83</v>
      </c>
      <c r="AY603" s="206" t="s">
        <v>126</v>
      </c>
      <c r="BK603" s="208">
        <f>SUM(BK604:BK605)</f>
        <v>0</v>
      </c>
    </row>
    <row r="604" s="2" customFormat="1" ht="16.5" customHeight="1">
      <c r="A604" s="37"/>
      <c r="B604" s="38"/>
      <c r="C604" s="211" t="s">
        <v>1445</v>
      </c>
      <c r="D604" s="211" t="s">
        <v>129</v>
      </c>
      <c r="E604" s="212" t="s">
        <v>1680</v>
      </c>
      <c r="F604" s="213" t="s">
        <v>1678</v>
      </c>
      <c r="G604" s="214" t="s">
        <v>1674</v>
      </c>
      <c r="H604" s="244"/>
      <c r="I604" s="216"/>
      <c r="J604" s="217">
        <f>ROUND(I604*H604,2)</f>
        <v>0</v>
      </c>
      <c r="K604" s="213" t="s">
        <v>178</v>
      </c>
      <c r="L604" s="43"/>
      <c r="M604" s="225" t="s">
        <v>20</v>
      </c>
      <c r="N604" s="226" t="s">
        <v>46</v>
      </c>
      <c r="O604" s="83"/>
      <c r="P604" s="227">
        <f>O604*H604</f>
        <v>0</v>
      </c>
      <c r="Q604" s="227">
        <v>0</v>
      </c>
      <c r="R604" s="227">
        <f>Q604*H604</f>
        <v>0</v>
      </c>
      <c r="S604" s="227">
        <v>0</v>
      </c>
      <c r="T604" s="228">
        <f>S604*H604</f>
        <v>0</v>
      </c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R604" s="223" t="s">
        <v>1667</v>
      </c>
      <c r="AT604" s="223" t="s">
        <v>129</v>
      </c>
      <c r="AU604" s="223" t="s">
        <v>85</v>
      </c>
      <c r="AY604" s="16" t="s">
        <v>126</v>
      </c>
      <c r="BE604" s="224">
        <f>IF(N604="základní",J604,0)</f>
        <v>0</v>
      </c>
      <c r="BF604" s="224">
        <f>IF(N604="snížená",J604,0)</f>
        <v>0</v>
      </c>
      <c r="BG604" s="224">
        <f>IF(N604="zákl. přenesená",J604,0)</f>
        <v>0</v>
      </c>
      <c r="BH604" s="224">
        <f>IF(N604="sníž. přenesená",J604,0)</f>
        <v>0</v>
      </c>
      <c r="BI604" s="224">
        <f>IF(N604="nulová",J604,0)</f>
        <v>0</v>
      </c>
      <c r="BJ604" s="16" t="s">
        <v>83</v>
      </c>
      <c r="BK604" s="224">
        <f>ROUND(I604*H604,2)</f>
        <v>0</v>
      </c>
      <c r="BL604" s="16" t="s">
        <v>1667</v>
      </c>
      <c r="BM604" s="223" t="s">
        <v>1681</v>
      </c>
    </row>
    <row r="605" s="2" customFormat="1">
      <c r="A605" s="37"/>
      <c r="B605" s="38"/>
      <c r="C605" s="39"/>
      <c r="D605" s="229" t="s">
        <v>181</v>
      </c>
      <c r="E605" s="39"/>
      <c r="F605" s="230" t="s">
        <v>1682</v>
      </c>
      <c r="G605" s="39"/>
      <c r="H605" s="39"/>
      <c r="I605" s="231"/>
      <c r="J605" s="39"/>
      <c r="K605" s="39"/>
      <c r="L605" s="43"/>
      <c r="M605" s="232"/>
      <c r="N605" s="233"/>
      <c r="O605" s="83"/>
      <c r="P605" s="83"/>
      <c r="Q605" s="83"/>
      <c r="R605" s="83"/>
      <c r="S605" s="83"/>
      <c r="T605" s="84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T605" s="16" t="s">
        <v>181</v>
      </c>
      <c r="AU605" s="16" t="s">
        <v>85</v>
      </c>
    </row>
    <row r="606" s="12" customFormat="1" ht="22.8" customHeight="1">
      <c r="A606" s="12"/>
      <c r="B606" s="195"/>
      <c r="C606" s="196"/>
      <c r="D606" s="197" t="s">
        <v>74</v>
      </c>
      <c r="E606" s="209" t="s">
        <v>1683</v>
      </c>
      <c r="F606" s="209" t="s">
        <v>1684</v>
      </c>
      <c r="G606" s="196"/>
      <c r="H606" s="196"/>
      <c r="I606" s="199"/>
      <c r="J606" s="210">
        <f>BK606</f>
        <v>0</v>
      </c>
      <c r="K606" s="196"/>
      <c r="L606" s="201"/>
      <c r="M606" s="202"/>
      <c r="N606" s="203"/>
      <c r="O606" s="203"/>
      <c r="P606" s="204">
        <f>SUM(P607:P608)</f>
        <v>0</v>
      </c>
      <c r="Q606" s="203"/>
      <c r="R606" s="204">
        <f>SUM(R607:R608)</f>
        <v>0</v>
      </c>
      <c r="S606" s="203"/>
      <c r="T606" s="205">
        <f>SUM(T607:T608)</f>
        <v>0</v>
      </c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R606" s="206" t="s">
        <v>197</v>
      </c>
      <c r="AT606" s="207" t="s">
        <v>74</v>
      </c>
      <c r="AU606" s="207" t="s">
        <v>83</v>
      </c>
      <c r="AY606" s="206" t="s">
        <v>126</v>
      </c>
      <c r="BK606" s="208">
        <f>SUM(BK607:BK608)</f>
        <v>0</v>
      </c>
    </row>
    <row r="607" s="2" customFormat="1" ht="16.5" customHeight="1">
      <c r="A607" s="37"/>
      <c r="B607" s="38"/>
      <c r="C607" s="211" t="s">
        <v>1450</v>
      </c>
      <c r="D607" s="211" t="s">
        <v>129</v>
      </c>
      <c r="E607" s="212" t="s">
        <v>1686</v>
      </c>
      <c r="F607" s="213" t="s">
        <v>1684</v>
      </c>
      <c r="G607" s="214" t="s">
        <v>1674</v>
      </c>
      <c r="H607" s="244"/>
      <c r="I607" s="216"/>
      <c r="J607" s="217">
        <f>ROUND(I607*H607,2)</f>
        <v>0</v>
      </c>
      <c r="K607" s="213" t="s">
        <v>178</v>
      </c>
      <c r="L607" s="43"/>
      <c r="M607" s="225" t="s">
        <v>20</v>
      </c>
      <c r="N607" s="226" t="s">
        <v>46</v>
      </c>
      <c r="O607" s="83"/>
      <c r="P607" s="227">
        <f>O607*H607</f>
        <v>0</v>
      </c>
      <c r="Q607" s="227">
        <v>0</v>
      </c>
      <c r="R607" s="227">
        <f>Q607*H607</f>
        <v>0</v>
      </c>
      <c r="S607" s="227">
        <v>0</v>
      </c>
      <c r="T607" s="228">
        <f>S607*H607</f>
        <v>0</v>
      </c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R607" s="223" t="s">
        <v>1667</v>
      </c>
      <c r="AT607" s="223" t="s">
        <v>129</v>
      </c>
      <c r="AU607" s="223" t="s">
        <v>85</v>
      </c>
      <c r="AY607" s="16" t="s">
        <v>126</v>
      </c>
      <c r="BE607" s="224">
        <f>IF(N607="základní",J607,0)</f>
        <v>0</v>
      </c>
      <c r="BF607" s="224">
        <f>IF(N607="snížená",J607,0)</f>
        <v>0</v>
      </c>
      <c r="BG607" s="224">
        <f>IF(N607="zákl. přenesená",J607,0)</f>
        <v>0</v>
      </c>
      <c r="BH607" s="224">
        <f>IF(N607="sníž. přenesená",J607,0)</f>
        <v>0</v>
      </c>
      <c r="BI607" s="224">
        <f>IF(N607="nulová",J607,0)</f>
        <v>0</v>
      </c>
      <c r="BJ607" s="16" t="s">
        <v>83</v>
      </c>
      <c r="BK607" s="224">
        <f>ROUND(I607*H607,2)</f>
        <v>0</v>
      </c>
      <c r="BL607" s="16" t="s">
        <v>1667</v>
      </c>
      <c r="BM607" s="223" t="s">
        <v>1687</v>
      </c>
    </row>
    <row r="608" s="2" customFormat="1">
      <c r="A608" s="37"/>
      <c r="B608" s="38"/>
      <c r="C608" s="39"/>
      <c r="D608" s="229" t="s">
        <v>181</v>
      </c>
      <c r="E608" s="39"/>
      <c r="F608" s="230" t="s">
        <v>1688</v>
      </c>
      <c r="G608" s="39"/>
      <c r="H608" s="39"/>
      <c r="I608" s="231"/>
      <c r="J608" s="39"/>
      <c r="K608" s="39"/>
      <c r="L608" s="43"/>
      <c r="M608" s="232"/>
      <c r="N608" s="233"/>
      <c r="O608" s="83"/>
      <c r="P608" s="83"/>
      <c r="Q608" s="83"/>
      <c r="R608" s="83"/>
      <c r="S608" s="83"/>
      <c r="T608" s="84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T608" s="16" t="s">
        <v>181</v>
      </c>
      <c r="AU608" s="16" t="s">
        <v>85</v>
      </c>
    </row>
    <row r="609" s="12" customFormat="1" ht="22.8" customHeight="1">
      <c r="A609" s="12"/>
      <c r="B609" s="195"/>
      <c r="C609" s="196"/>
      <c r="D609" s="197" t="s">
        <v>74</v>
      </c>
      <c r="E609" s="209" t="s">
        <v>1689</v>
      </c>
      <c r="F609" s="209" t="s">
        <v>1690</v>
      </c>
      <c r="G609" s="196"/>
      <c r="H609" s="196"/>
      <c r="I609" s="199"/>
      <c r="J609" s="210">
        <f>BK609</f>
        <v>0</v>
      </c>
      <c r="K609" s="196"/>
      <c r="L609" s="201"/>
      <c r="M609" s="202"/>
      <c r="N609" s="203"/>
      <c r="O609" s="203"/>
      <c r="P609" s="204">
        <f>SUM(P610:P611)</f>
        <v>0</v>
      </c>
      <c r="Q609" s="203"/>
      <c r="R609" s="204">
        <f>SUM(R610:R611)</f>
        <v>0</v>
      </c>
      <c r="S609" s="203"/>
      <c r="T609" s="205">
        <f>SUM(T610:T611)</f>
        <v>0</v>
      </c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R609" s="206" t="s">
        <v>197</v>
      </c>
      <c r="AT609" s="207" t="s">
        <v>74</v>
      </c>
      <c r="AU609" s="207" t="s">
        <v>83</v>
      </c>
      <c r="AY609" s="206" t="s">
        <v>126</v>
      </c>
      <c r="BK609" s="208">
        <f>SUM(BK610:BK611)</f>
        <v>0</v>
      </c>
    </row>
    <row r="610" s="2" customFormat="1" ht="24.15" customHeight="1">
      <c r="A610" s="37"/>
      <c r="B610" s="38"/>
      <c r="C610" s="211" t="s">
        <v>1455</v>
      </c>
      <c r="D610" s="211" t="s">
        <v>129</v>
      </c>
      <c r="E610" s="212" t="s">
        <v>1692</v>
      </c>
      <c r="F610" s="213" t="s">
        <v>1693</v>
      </c>
      <c r="G610" s="214" t="s">
        <v>1674</v>
      </c>
      <c r="H610" s="244"/>
      <c r="I610" s="216"/>
      <c r="J610" s="217">
        <f>ROUND(I610*H610,2)</f>
        <v>0</v>
      </c>
      <c r="K610" s="213" t="s">
        <v>178</v>
      </c>
      <c r="L610" s="43"/>
      <c r="M610" s="225" t="s">
        <v>20</v>
      </c>
      <c r="N610" s="226" t="s">
        <v>46</v>
      </c>
      <c r="O610" s="83"/>
      <c r="P610" s="227">
        <f>O610*H610</f>
        <v>0</v>
      </c>
      <c r="Q610" s="227">
        <v>0</v>
      </c>
      <c r="R610" s="227">
        <f>Q610*H610</f>
        <v>0</v>
      </c>
      <c r="S610" s="227">
        <v>0</v>
      </c>
      <c r="T610" s="228">
        <f>S610*H610</f>
        <v>0</v>
      </c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R610" s="223" t="s">
        <v>1667</v>
      </c>
      <c r="AT610" s="223" t="s">
        <v>129</v>
      </c>
      <c r="AU610" s="223" t="s">
        <v>85</v>
      </c>
      <c r="AY610" s="16" t="s">
        <v>126</v>
      </c>
      <c r="BE610" s="224">
        <f>IF(N610="základní",J610,0)</f>
        <v>0</v>
      </c>
      <c r="BF610" s="224">
        <f>IF(N610="snížená",J610,0)</f>
        <v>0</v>
      </c>
      <c r="BG610" s="224">
        <f>IF(N610="zákl. přenesená",J610,0)</f>
        <v>0</v>
      </c>
      <c r="BH610" s="224">
        <f>IF(N610="sníž. přenesená",J610,0)</f>
        <v>0</v>
      </c>
      <c r="BI610" s="224">
        <f>IF(N610="nulová",J610,0)</f>
        <v>0</v>
      </c>
      <c r="BJ610" s="16" t="s">
        <v>83</v>
      </c>
      <c r="BK610" s="224">
        <f>ROUND(I610*H610,2)</f>
        <v>0</v>
      </c>
      <c r="BL610" s="16" t="s">
        <v>1667</v>
      </c>
      <c r="BM610" s="223" t="s">
        <v>1694</v>
      </c>
    </row>
    <row r="611" s="2" customFormat="1">
      <c r="A611" s="37"/>
      <c r="B611" s="38"/>
      <c r="C611" s="39"/>
      <c r="D611" s="229" t="s">
        <v>181</v>
      </c>
      <c r="E611" s="39"/>
      <c r="F611" s="230" t="s">
        <v>1695</v>
      </c>
      <c r="G611" s="39"/>
      <c r="H611" s="39"/>
      <c r="I611" s="231"/>
      <c r="J611" s="39"/>
      <c r="K611" s="39"/>
      <c r="L611" s="43"/>
      <c r="M611" s="245"/>
      <c r="N611" s="246"/>
      <c r="O611" s="220"/>
      <c r="P611" s="220"/>
      <c r="Q611" s="220"/>
      <c r="R611" s="220"/>
      <c r="S611" s="220"/>
      <c r="T611" s="24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T611" s="16" t="s">
        <v>181</v>
      </c>
      <c r="AU611" s="16" t="s">
        <v>85</v>
      </c>
    </row>
    <row r="612" s="2" customFormat="1" ht="6.96" customHeight="1">
      <c r="A612" s="37"/>
      <c r="B612" s="58"/>
      <c r="C612" s="59"/>
      <c r="D612" s="59"/>
      <c r="E612" s="59"/>
      <c r="F612" s="59"/>
      <c r="G612" s="59"/>
      <c r="H612" s="59"/>
      <c r="I612" s="59"/>
      <c r="J612" s="59"/>
      <c r="K612" s="59"/>
      <c r="L612" s="43"/>
      <c r="M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</row>
  </sheetData>
  <sheetProtection sheet="1" autoFilter="0" formatColumns="0" formatRows="0" objects="1" scenarios="1" spinCount="100000" saltValue="7eoy6kQKsbRgApaxloKhXDX3Mmo6JwRNOEB7sroaQHb0LfGU+o7dILKwMRuJ7U6SfN7QuhTe4NWfks/urb1NGA==" hashValue="idBSjrPmk0QsKm3fEyNRwMR00jnm08UUyHbrJM4SAfIuBk+Seol/xBlW5j3CmV/eJTIlG5tZKy3POtatoM84dA==" algorithmName="SHA-512" password="CC35"/>
  <autoFilter ref="C116:K61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5:H105"/>
    <mergeCell ref="E107:H107"/>
    <mergeCell ref="E109:H109"/>
    <mergeCell ref="L2:V2"/>
  </mergeCells>
  <hyperlinks>
    <hyperlink ref="F121" r:id="rId1" display="https://podminky.urs.cz/item/CS_URS_2024_02/311272211"/>
    <hyperlink ref="F123" r:id="rId2" display="https://podminky.urs.cz/item/CS_URS_2024_02/311273955"/>
    <hyperlink ref="F125" r:id="rId3" display="https://podminky.urs.cz/item/CS_URS_2024_02/340271021"/>
    <hyperlink ref="F128" r:id="rId4" display="https://podminky.urs.cz/item/CS_URS_2024_02/346272256"/>
    <hyperlink ref="F131" r:id="rId5" display="https://podminky.urs.cz/item/CS_URS_2024_02/612131121"/>
    <hyperlink ref="F133" r:id="rId6" display="https://podminky.urs.cz/item/CS_URS_2024_02/612311131"/>
    <hyperlink ref="F135" r:id="rId7" display="https://podminky.urs.cz/item/CS_URS_2024_02/612315101"/>
    <hyperlink ref="F137" r:id="rId8" display="https://podminky.urs.cz/item/CS_URS_2024_02/612315203"/>
    <hyperlink ref="F139" r:id="rId9" display="https://podminky.urs.cz/item/CS_URS_2024_02/612315223"/>
    <hyperlink ref="F141" r:id="rId10" display="https://podminky.urs.cz/item/CS_URS_2024_02/612315301"/>
    <hyperlink ref="F143" r:id="rId11" display="https://podminky.urs.cz/item/CS_URS_2024_02/622142001"/>
    <hyperlink ref="F146" r:id="rId12" display="https://podminky.urs.cz/item/CS_URS_2024_02/877260330"/>
    <hyperlink ref="F151" r:id="rId13" display="https://podminky.urs.cz/item/CS_URS_2024_02/946112111"/>
    <hyperlink ref="F153" r:id="rId14" display="https://podminky.urs.cz/item/CS_URS_2024_02/946112211"/>
    <hyperlink ref="F155" r:id="rId15" display="https://podminky.urs.cz/item/CS_URS_2024_02/946112811"/>
    <hyperlink ref="F157" r:id="rId16" display="https://podminky.urs.cz/item/CS_URS_2024_02/952901111"/>
    <hyperlink ref="F159" r:id="rId17" display="https://podminky.urs.cz/item/CS_URS_2024_02/962031133"/>
    <hyperlink ref="F161" r:id="rId18" display="https://podminky.urs.cz/item/CS_URS_2024_02/968062244"/>
    <hyperlink ref="F163" r:id="rId19" display="https://podminky.urs.cz/item/CS_URS_2024_02/968062245"/>
    <hyperlink ref="F165" r:id="rId20" display="https://podminky.urs.cz/item/CS_URS_2024_02/968072455"/>
    <hyperlink ref="F167" r:id="rId21" display="https://podminky.urs.cz/item/CS_URS_2024_02/973031324"/>
    <hyperlink ref="F169" r:id="rId22" display="https://podminky.urs.cz/item/CS_URS_2024_02/974031121"/>
    <hyperlink ref="F171" r:id="rId23" display="https://podminky.urs.cz/item/CS_URS_2024_02/974031132"/>
    <hyperlink ref="F173" r:id="rId24" display="https://podminky.urs.cz/item/CS_URS_2024_02/974031133"/>
    <hyperlink ref="F175" r:id="rId25" display="https://podminky.urs.cz/item/CS_URS_2024_02/974031134"/>
    <hyperlink ref="F177" r:id="rId26" display="https://podminky.urs.cz/item/CS_URS_2024_02/974031142"/>
    <hyperlink ref="F179" r:id="rId27" display="https://podminky.urs.cz/item/CS_URS_2024_02/974031153"/>
    <hyperlink ref="F181" r:id="rId28" display="https://podminky.urs.cz/item/CS_URS_2024_02/977151111"/>
    <hyperlink ref="F183" r:id="rId29" display="https://podminky.urs.cz/item/CS_URS_2024_02/977151113"/>
    <hyperlink ref="F185" r:id="rId30" display="https://podminky.urs.cz/item/CS_URS_2024_02/977151118"/>
    <hyperlink ref="F187" r:id="rId31" display="https://podminky.urs.cz/item/CS_URS_2024_02/977151123"/>
    <hyperlink ref="F191" r:id="rId32" display="https://podminky.urs.cz/item/CS_URS_2024_02/997013211"/>
    <hyperlink ref="F193" r:id="rId33" display="https://podminky.urs.cz/item/CS_URS_2024_02/997013501"/>
    <hyperlink ref="F195" r:id="rId34" display="https://podminky.urs.cz/item/CS_URS_2024_02/997013509"/>
    <hyperlink ref="F197" r:id="rId35" display="https://podminky.urs.cz/item/CS_URS_2024_02/997013631"/>
    <hyperlink ref="F200" r:id="rId36" display="https://podminky.urs.cz/item/CS_URS_2024_02/998018001"/>
    <hyperlink ref="F204" r:id="rId37" display="https://podminky.urs.cz/item/CS_URS_2024_02/721140802"/>
    <hyperlink ref="F206" r:id="rId38" display="https://podminky.urs.cz/item/CS_URS_2024_02/721140806"/>
    <hyperlink ref="F208" r:id="rId39" display="https://podminky.urs.cz/item/CS_URS_2024_02/721160802"/>
    <hyperlink ref="F210" r:id="rId40" display="https://podminky.urs.cz/item/CS_URS_2024_02/721160806"/>
    <hyperlink ref="F212" r:id="rId41" display="https://podminky.urs.cz/item/CS_URS_2024_02/721171803"/>
    <hyperlink ref="F214" r:id="rId42" display="https://podminky.urs.cz/item/CS_URS_2024_02/721174042"/>
    <hyperlink ref="F216" r:id="rId43" display="https://podminky.urs.cz/item/CS_URS_2024_02/721174043"/>
    <hyperlink ref="F218" r:id="rId44" display="https://podminky.urs.cz/item/CS_URS_2024_02/721174044"/>
    <hyperlink ref="F220" r:id="rId45" display="https://podminky.urs.cz/item/CS_URS_2024_02/721174045"/>
    <hyperlink ref="F222" r:id="rId46" display="https://podminky.urs.cz/item/CS_URS_2024_02/721175011"/>
    <hyperlink ref="F224" r:id="rId47" display="https://podminky.urs.cz/item/CS_URS_2024_02/721175013"/>
    <hyperlink ref="F226" r:id="rId48" display="https://podminky.urs.cz/item/CS_URS_2024_02/721194104"/>
    <hyperlink ref="F228" r:id="rId49" display="https://podminky.urs.cz/item/CS_URS_2024_02/721194105"/>
    <hyperlink ref="F230" r:id="rId50" display="https://podminky.urs.cz/item/CS_URS_2024_02/721194109"/>
    <hyperlink ref="F232" r:id="rId51" display="https://podminky.urs.cz/item/CS_URS_2024_02/721212121"/>
    <hyperlink ref="F234" r:id="rId52" display="https://podminky.urs.cz/item/CS_URS_2024_02/721290112"/>
    <hyperlink ref="F236" r:id="rId53" display="https://podminky.urs.cz/item/CS_URS_2024_02/998721121"/>
    <hyperlink ref="F239" r:id="rId54" display="https://podminky.urs.cz/item/CS_URS_2024_02/722170801"/>
    <hyperlink ref="F241" r:id="rId55" display="https://podminky.urs.cz/item/CS_URS_2024_02/722170804"/>
    <hyperlink ref="F243" r:id="rId56" display="https://podminky.urs.cz/item/CS_URS_2024_02/722175002"/>
    <hyperlink ref="F245" r:id="rId57" display="https://podminky.urs.cz/item/CS_URS_2024_02/722175003"/>
    <hyperlink ref="F247" r:id="rId58" display="https://podminky.urs.cz/item/CS_URS_2024_02/722175004"/>
    <hyperlink ref="F249" r:id="rId59" display="https://podminky.urs.cz/item/CS_URS_2024_02/722181231"/>
    <hyperlink ref="F251" r:id="rId60" display="https://podminky.urs.cz/item/CS_URS_2024_02/722181232"/>
    <hyperlink ref="F253" r:id="rId61" display="https://podminky.urs.cz/item/CS_URS_2024_02/722181851"/>
    <hyperlink ref="F255" r:id="rId62" display="https://podminky.urs.cz/item/CS_URS_2024_02/722190401"/>
    <hyperlink ref="F258" r:id="rId63" display="https://podminky.urs.cz/item/CS_URS_2024_02/722220111"/>
    <hyperlink ref="F260" r:id="rId64" display="https://podminky.urs.cz/item/CS_URS_2024_02/722220121"/>
    <hyperlink ref="F262" r:id="rId65" display="https://podminky.urs.cz/item/CS_URS_2024_02/722220861"/>
    <hyperlink ref="F264" r:id="rId66" display="https://podminky.urs.cz/item/CS_URS_2024_02/722220862"/>
    <hyperlink ref="F266" r:id="rId67" display="https://podminky.urs.cz/item/CS_URS_2024_02/722220871"/>
    <hyperlink ref="F268" r:id="rId68" display="https://podminky.urs.cz/item/CS_URS_2024_02/722220872"/>
    <hyperlink ref="F270" r:id="rId69" display="https://podminky.urs.cz/item/CS_URS_2024_02/722231075"/>
    <hyperlink ref="F272" r:id="rId70" display="https://podminky.urs.cz/item/CS_URS_2024_02/722232061"/>
    <hyperlink ref="F274" r:id="rId71" display="https://podminky.urs.cz/item/CS_URS_2024_02/722232062"/>
    <hyperlink ref="F276" r:id="rId72" display="https://podminky.urs.cz/item/CS_URS_2024_02/722290234"/>
    <hyperlink ref="F278" r:id="rId73" display="https://podminky.urs.cz/item/CS_URS_2024_02/722290246"/>
    <hyperlink ref="F280" r:id="rId74" display="https://podminky.urs.cz/item/CS_URS_2024_02/998722121"/>
    <hyperlink ref="F283" r:id="rId75" display="https://podminky.urs.cz/item/CS_URS_2024_02/725110811"/>
    <hyperlink ref="F285" r:id="rId76" display="https://podminky.urs.cz/item/CS_URS_2024_02/725119125"/>
    <hyperlink ref="F288" r:id="rId77" display="https://podminky.urs.cz/item/CS_URS_2024_02/725119131"/>
    <hyperlink ref="F295" r:id="rId78" display="https://podminky.urs.cz/item/CS_URS_2024_02/725129102"/>
    <hyperlink ref="F299" r:id="rId79" display="https://podminky.urs.cz/item/CS_URS_2024_02/725210821"/>
    <hyperlink ref="F301" r:id="rId80" display="https://podminky.urs.cz/item/CS_URS_2024_02/725211615"/>
    <hyperlink ref="F303" r:id="rId81" display="https://podminky.urs.cz/item/CS_URS_2024_02/725212213"/>
    <hyperlink ref="F305" r:id="rId82" display="https://podminky.urs.cz/item/CS_URS_2024_02/725240812"/>
    <hyperlink ref="F307" r:id="rId83" display="https://podminky.urs.cz/item/CS_URS_2024_02/725244313"/>
    <hyperlink ref="F309" r:id="rId84" display="https://podminky.urs.cz/item/CS_URS_2024_02/725291652"/>
    <hyperlink ref="F312" r:id="rId85" display="https://podminky.urs.cz/item/CS_URS_2024_02/725291653"/>
    <hyperlink ref="F315" r:id="rId86" display="https://podminky.urs.cz/item/CS_URS_2024_02/725291666"/>
    <hyperlink ref="F318" r:id="rId87" display="https://podminky.urs.cz/item/CS_URS_2024_02/725820801"/>
    <hyperlink ref="F320" r:id="rId88" display="https://podminky.urs.cz/item/CS_URS_2024_02/725829102"/>
    <hyperlink ref="F324" r:id="rId89" display="https://podminky.urs.cz/item/CS_URS_2024_02/725829131"/>
    <hyperlink ref="F328" r:id="rId90" display="https://podminky.urs.cz/item/CS_URS_2024_02/725840850"/>
    <hyperlink ref="F330" r:id="rId91" display="https://podminky.urs.cz/item/CS_URS_2024_02/725840851"/>
    <hyperlink ref="F332" r:id="rId92" display="https://podminky.urs.cz/item/CS_URS_2024_02/725849411"/>
    <hyperlink ref="F335" r:id="rId93" display="https://podminky.urs.cz/item/CS_URS_2024_02/725860811"/>
    <hyperlink ref="F337" r:id="rId94" display="https://podminky.urs.cz/item/CS_URS_2024_02/725980123"/>
    <hyperlink ref="F339" r:id="rId95" display="https://podminky.urs.cz/item/CS_URS_2024_02/998725121"/>
    <hyperlink ref="F342" r:id="rId96" display="https://podminky.urs.cz/item/CS_URS_2024_02/726111204"/>
    <hyperlink ref="F345" r:id="rId97" display="https://podminky.urs.cz/item/CS_URS_2024_02/726191001"/>
    <hyperlink ref="F347" r:id="rId98" display="https://podminky.urs.cz/item/CS_URS_2024_02/726191002"/>
    <hyperlink ref="F349" r:id="rId99" display="https://podminky.urs.cz/item/CS_URS_2024_02/726191011"/>
    <hyperlink ref="F352" r:id="rId100" display="https://podminky.urs.cz/item/CS_URS_2024_02/998726131"/>
    <hyperlink ref="F355" r:id="rId101" display="https://podminky.urs.cz/item/CS_URS_2024_02/733222301"/>
    <hyperlink ref="F357" r:id="rId102" display="https://podminky.urs.cz/item/CS_URS_2024_02/733222303"/>
    <hyperlink ref="F359" r:id="rId103" display="https://podminky.urs.cz/item/CS_URS_2024_02/733224223"/>
    <hyperlink ref="F361" r:id="rId104" display="https://podminky.urs.cz/item/CS_URS_2024_02/733290801"/>
    <hyperlink ref="F363" r:id="rId105" display="https://podminky.urs.cz/item/CS_URS_2024_02/733291101"/>
    <hyperlink ref="F366" r:id="rId106" display="https://podminky.urs.cz/item/CS_URS_2024_02/733293905"/>
    <hyperlink ref="F368" r:id="rId107" display="https://podminky.urs.cz/item/CS_URS_2024_02/733811231"/>
    <hyperlink ref="F370" r:id="rId108" display="https://podminky.urs.cz/item/CS_URS_2024_02/998733121"/>
    <hyperlink ref="F373" r:id="rId109" display="https://podminky.urs.cz/item/CS_URS_2024_02/734200821"/>
    <hyperlink ref="F375" r:id="rId110" display="https://podminky.urs.cz/item/CS_URS_2024_02/734221682"/>
    <hyperlink ref="F377" r:id="rId111" display="https://podminky.urs.cz/item/CS_URS_2024_02/734261416"/>
    <hyperlink ref="F379" r:id="rId112" display="https://podminky.urs.cz/item/CS_URS_2024_02/734300821"/>
    <hyperlink ref="F381" r:id="rId113" display="https://podminky.urs.cz/item/CS_URS_2024_02/998734121"/>
    <hyperlink ref="F384" r:id="rId114" display="https://podminky.urs.cz/item/CS_URS_2024_02/735151821"/>
    <hyperlink ref="F386" r:id="rId115" display="https://podminky.urs.cz/item/CS_URS_2024_02/735159210"/>
    <hyperlink ref="F389" r:id="rId116" display="https://podminky.urs.cz/item/CS_URS_2024_02/735191910"/>
    <hyperlink ref="F391" r:id="rId117" display="https://podminky.urs.cz/item/CS_URS_2024_02/735494811"/>
    <hyperlink ref="F393" r:id="rId118" display="https://podminky.urs.cz/item/CS_URS_2024_02/998735121"/>
    <hyperlink ref="F396" r:id="rId119" display="https://podminky.urs.cz/item/CS_URS_2024_02/741112001"/>
    <hyperlink ref="F399" r:id="rId120" display="https://podminky.urs.cz/item/CS_URS_2024_02/741122015"/>
    <hyperlink ref="F402" r:id="rId121" display="https://podminky.urs.cz/item/CS_URS_2024_02/741122016"/>
    <hyperlink ref="F405" r:id="rId122" display="https://podminky.urs.cz/item/CS_URS_2024_02/741122211"/>
    <hyperlink ref="F408" r:id="rId123" display="https://podminky.urs.cz/item/CS_URS_2024_02/741122611"/>
    <hyperlink ref="F411" r:id="rId124" display="https://podminky.urs.cz/item/CS_URS_2024_02/741122851"/>
    <hyperlink ref="F413" r:id="rId125" display="https://podminky.urs.cz/item/CS_URS_2024_02/741128001"/>
    <hyperlink ref="F415" r:id="rId126" display="https://podminky.urs.cz/item/CS_URS_2024_02/741128002"/>
    <hyperlink ref="F417" r:id="rId127" display="https://podminky.urs.cz/item/CS_URS_2024_02/741128005"/>
    <hyperlink ref="F419" r:id="rId128" display="https://podminky.urs.cz/item/CS_URS_2024_02/741310111"/>
    <hyperlink ref="F423" r:id="rId129" display="https://podminky.urs.cz/item/CS_URS_2024_02/741311873"/>
    <hyperlink ref="F425" r:id="rId130" display="https://podminky.urs.cz/item/CS_URS_2024_02/741370034"/>
    <hyperlink ref="F428" r:id="rId131" display="https://podminky.urs.cz/item/CS_URS_2024_02/741371821"/>
    <hyperlink ref="F430" r:id="rId132" display="https://podminky.urs.cz/item/CS_URS_2024_02/741371844"/>
    <hyperlink ref="F432" r:id="rId133" display="https://podminky.urs.cz/item/CS_URS_2024_02/741372112"/>
    <hyperlink ref="F435" r:id="rId134" display="https://podminky.urs.cz/item/CS_URS_2024_02/741810001"/>
    <hyperlink ref="F437" r:id="rId135" display="https://podminky.urs.cz/item/CS_URS_2024_02/998741121"/>
    <hyperlink ref="F440" r:id="rId136" display="https://podminky.urs.cz/item/CS_URS_2024_02/761114791"/>
    <hyperlink ref="F443" r:id="rId137" display="https://podminky.urs.cz/item/CS_URS_2024_02/998761121"/>
    <hyperlink ref="F446" r:id="rId138" display="https://podminky.urs.cz/item/CS_URS_2024_02/763121632"/>
    <hyperlink ref="F449" r:id="rId139" display="https://podminky.urs.cz/item/CS_URS_2024_02/763121715"/>
    <hyperlink ref="F451" r:id="rId140" display="https://podminky.urs.cz/item/CS_URS_2024_02/763121751"/>
    <hyperlink ref="F453" r:id="rId141" display="https://podminky.urs.cz/item/CS_URS_2024_02/763121761"/>
    <hyperlink ref="F456" r:id="rId142" display="https://podminky.urs.cz/item/CS_URS_2024_02/763182411"/>
    <hyperlink ref="F458" r:id="rId143" display="https://podminky.urs.cz/item/CS_URS_2024_02/763411215"/>
    <hyperlink ref="F460" r:id="rId144" display="https://podminky.urs.cz/item/CS_URS_2024_02/763431011"/>
    <hyperlink ref="F463" r:id="rId145" display="https://podminky.urs.cz/item/CS_URS_2024_02/763431201"/>
    <hyperlink ref="F465" r:id="rId146" display="https://podminky.urs.cz/item/CS_URS_2024_02/998763120"/>
    <hyperlink ref="F468" r:id="rId147" display="https://podminky.urs.cz/item/CS_URS_2024_02/766691914"/>
    <hyperlink ref="F470" r:id="rId148" display="https://podminky.urs.cz/item/CS_URS_2024_02/766699611"/>
    <hyperlink ref="F483" r:id="rId149" display="https://podminky.urs.cz/item/CS_URS_2024_02/998766121"/>
    <hyperlink ref="F487" r:id="rId150" display="https://podminky.urs.cz/item/CS_URS_2024_02/767996701"/>
    <hyperlink ref="F489" r:id="rId151" display="https://podminky.urs.cz/item/CS_URS_2024_02/998767121"/>
    <hyperlink ref="F492" r:id="rId152" display="https://podminky.urs.cz/item/CS_URS_2024_02/771111011"/>
    <hyperlink ref="F494" r:id="rId153" display="https://podminky.urs.cz/item/CS_URS_2024_02/771121011"/>
    <hyperlink ref="F496" r:id="rId154" display="https://podminky.urs.cz/item/CS_URS_2024_02/771151012"/>
    <hyperlink ref="F498" r:id="rId155" display="https://podminky.urs.cz/item/CS_URS_2024_02/771571810"/>
    <hyperlink ref="F500" r:id="rId156" display="https://podminky.urs.cz/item/CS_URS_2024_02/771574413"/>
    <hyperlink ref="F503" r:id="rId157" display="https://podminky.urs.cz/item/CS_URS_2024_02/771591112"/>
    <hyperlink ref="F505" r:id="rId158" display="https://podminky.urs.cz/item/CS_URS_2024_02/771591115"/>
    <hyperlink ref="F507" r:id="rId159" display="https://podminky.urs.cz/item/CS_URS_2024_02/771591116"/>
    <hyperlink ref="F509" r:id="rId160" display="https://podminky.urs.cz/item/CS_URS_2024_02/771591241"/>
    <hyperlink ref="F511" r:id="rId161" display="https://podminky.urs.cz/item/CS_URS_2024_02/771591242"/>
    <hyperlink ref="F513" r:id="rId162" display="https://podminky.urs.cz/item/CS_URS_2024_02/771591264"/>
    <hyperlink ref="F515" r:id="rId163" display="https://podminky.urs.cz/item/CS_URS_2024_02/771592011"/>
    <hyperlink ref="F517" r:id="rId164" display="https://podminky.urs.cz/item/CS_URS_2024_02/998771121"/>
    <hyperlink ref="F520" r:id="rId165" display="https://podminky.urs.cz/item/CS_URS_2024_02/776421311"/>
    <hyperlink ref="F523" r:id="rId166" display="https://podminky.urs.cz/item/CS_URS_2024_02/998776121"/>
    <hyperlink ref="F526" r:id="rId167" display="https://podminky.urs.cz/item/CS_URS_2024_02/781111011"/>
    <hyperlink ref="F528" r:id="rId168" display="https://podminky.urs.cz/item/CS_URS_2024_02/781121011"/>
    <hyperlink ref="F530" r:id="rId169" display="https://podminky.urs.cz/item/CS_URS_2024_02/781131112"/>
    <hyperlink ref="F532" r:id="rId170" display="https://podminky.urs.cz/item/CS_URS_2024_02/781131232"/>
    <hyperlink ref="F534" r:id="rId171" display="https://podminky.urs.cz/item/CS_URS_2024_02/781151031"/>
    <hyperlink ref="F536" r:id="rId172" display="https://podminky.urs.cz/item/CS_URS_2024_02/781471810"/>
    <hyperlink ref="F538" r:id="rId173" display="https://podminky.urs.cz/item/CS_URS_2024_02/781472213"/>
    <hyperlink ref="F541" r:id="rId174" display="https://podminky.urs.cz/item/CS_URS_2024_02/781472214"/>
    <hyperlink ref="F544" r:id="rId175" display="https://podminky.urs.cz/item/CS_URS_2024_02/781472291"/>
    <hyperlink ref="F546" r:id="rId176" display="https://podminky.urs.cz/item/CS_URS_2024_02/781484413"/>
    <hyperlink ref="F549" r:id="rId177" display="https://podminky.urs.cz/item/CS_URS_2024_02/781485791"/>
    <hyperlink ref="F551" r:id="rId178" display="https://podminky.urs.cz/item/CS_URS_2024_02/781491021"/>
    <hyperlink ref="F554" r:id="rId179" display="https://podminky.urs.cz/item/CS_URS_2024_02/781492211"/>
    <hyperlink ref="F557" r:id="rId180" display="https://podminky.urs.cz/item/CS_URS_2024_02/781495115"/>
    <hyperlink ref="F559" r:id="rId181" display="https://podminky.urs.cz/item/CS_URS_2024_02/781495116"/>
    <hyperlink ref="F561" r:id="rId182" display="https://podminky.urs.cz/item/CS_URS_2024_02/781495142"/>
    <hyperlink ref="F563" r:id="rId183" display="https://podminky.urs.cz/item/CS_URS_2024_02/781495143"/>
    <hyperlink ref="F565" r:id="rId184" display="https://podminky.urs.cz/item/CS_URS_2024_02/781495211"/>
    <hyperlink ref="F567" r:id="rId185" display="https://podminky.urs.cz/item/CS_URS_2024_02/998781121"/>
    <hyperlink ref="F570" r:id="rId186" display="https://podminky.urs.cz/item/CS_URS_2024_02/783601713"/>
    <hyperlink ref="F572" r:id="rId187" display="https://podminky.urs.cz/item/CS_URS_2024_02/783644551"/>
    <hyperlink ref="F574" r:id="rId188" display="https://podminky.urs.cz/item/CS_URS_2024_02/783647611"/>
    <hyperlink ref="F577" r:id="rId189" display="https://podminky.urs.cz/item/CS_URS_2024_02/784121001"/>
    <hyperlink ref="F579" r:id="rId190" display="https://podminky.urs.cz/item/CS_URS_2024_02/784171001"/>
    <hyperlink ref="F582" r:id="rId191" display="https://podminky.urs.cz/item/CS_URS_2024_02/784171101"/>
    <hyperlink ref="F585" r:id="rId192" display="https://podminky.urs.cz/item/CS_URS_2024_02/784171111"/>
    <hyperlink ref="F588" r:id="rId193" display="https://podminky.urs.cz/item/CS_URS_2024_02/784181101"/>
    <hyperlink ref="F590" r:id="rId194" display="https://podminky.urs.cz/item/CS_URS_2024_02/784191007"/>
    <hyperlink ref="F592" r:id="rId195" display="https://podminky.urs.cz/item/CS_URS_2024_02/784211111"/>
    <hyperlink ref="F595" r:id="rId196" display="https://podminky.urs.cz/item/CS_URS_2024_02/HZS1301"/>
    <hyperlink ref="F599" r:id="rId197" display="https://podminky.urs.cz/item/CS_URS_2024_02/013254000"/>
    <hyperlink ref="F602" r:id="rId198" display="https://podminky.urs.cz/item/CS_URS_2024_02/020001000"/>
    <hyperlink ref="F605" r:id="rId199" display="https://podminky.urs.cz/item/CS_URS_2024_02/030001000"/>
    <hyperlink ref="F608" r:id="rId200" display="https://podminky.urs.cz/item/CS_URS_2024_02/040001000"/>
    <hyperlink ref="F611" r:id="rId201" display="https://podminky.urs.cz/item/CS_URS_2024_02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2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9"/>
      <c r="AT3" s="16" t="s">
        <v>85</v>
      </c>
    </row>
    <row r="4" s="1" customFormat="1" ht="24.96" customHeight="1">
      <c r="B4" s="19"/>
      <c r="D4" s="139" t="s">
        <v>102</v>
      </c>
      <c r="L4" s="19"/>
      <c r="M4" s="140" t="s">
        <v>11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1" t="s">
        <v>17</v>
      </c>
      <c r="L6" s="19"/>
    </row>
    <row r="7" s="1" customFormat="1" ht="16.5" customHeight="1">
      <c r="B7" s="19"/>
      <c r="E7" s="142" t="str">
        <f>'Rekapitulace stavby'!K6</f>
        <v>MŠ Vyhlídka Valašské Meziříčí - Rekonstrukce koupelen</v>
      </c>
      <c r="F7" s="141"/>
      <c r="G7" s="141"/>
      <c r="H7" s="141"/>
      <c r="L7" s="19"/>
    </row>
    <row r="8" s="1" customFormat="1" ht="12" customHeight="1">
      <c r="B8" s="19"/>
      <c r="D8" s="141" t="s">
        <v>103</v>
      </c>
      <c r="L8" s="19"/>
    </row>
    <row r="9" s="2" customFormat="1" ht="16.5" customHeight="1">
      <c r="A9" s="37"/>
      <c r="B9" s="43"/>
      <c r="C9" s="37"/>
      <c r="D9" s="37"/>
      <c r="E9" s="142" t="s">
        <v>135</v>
      </c>
      <c r="F9" s="37"/>
      <c r="G9" s="37"/>
      <c r="H9" s="37"/>
      <c r="I9" s="37"/>
      <c r="J9" s="37"/>
      <c r="K9" s="37"/>
      <c r="L9" s="14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1" t="s">
        <v>136</v>
      </c>
      <c r="E10" s="37"/>
      <c r="F10" s="37"/>
      <c r="G10" s="37"/>
      <c r="H10" s="37"/>
      <c r="I10" s="37"/>
      <c r="J10" s="37"/>
      <c r="K10" s="37"/>
      <c r="L10" s="14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44" t="s">
        <v>1788</v>
      </c>
      <c r="F11" s="37"/>
      <c r="G11" s="37"/>
      <c r="H11" s="37"/>
      <c r="I11" s="37"/>
      <c r="J11" s="37"/>
      <c r="K11" s="37"/>
      <c r="L11" s="14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14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1" t="s">
        <v>19</v>
      </c>
      <c r="E13" s="37"/>
      <c r="F13" s="132" t="s">
        <v>20</v>
      </c>
      <c r="G13" s="37"/>
      <c r="H13" s="37"/>
      <c r="I13" s="141" t="s">
        <v>21</v>
      </c>
      <c r="J13" s="132" t="s">
        <v>20</v>
      </c>
      <c r="K13" s="37"/>
      <c r="L13" s="14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22</v>
      </c>
      <c r="E14" s="37"/>
      <c r="F14" s="132" t="s">
        <v>23</v>
      </c>
      <c r="G14" s="37"/>
      <c r="H14" s="37"/>
      <c r="I14" s="141" t="s">
        <v>24</v>
      </c>
      <c r="J14" s="145" t="str">
        <f>'Rekapitulace stavby'!AN8</f>
        <v>2. 12. 2024</v>
      </c>
      <c r="K14" s="37"/>
      <c r="L14" s="14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14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1" t="s">
        <v>26</v>
      </c>
      <c r="E16" s="37"/>
      <c r="F16" s="37"/>
      <c r="G16" s="37"/>
      <c r="H16" s="37"/>
      <c r="I16" s="141" t="s">
        <v>27</v>
      </c>
      <c r="J16" s="132" t="s">
        <v>28</v>
      </c>
      <c r="K16" s="37"/>
      <c r="L16" s="14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32" t="s">
        <v>29</v>
      </c>
      <c r="F17" s="37"/>
      <c r="G17" s="37"/>
      <c r="H17" s="37"/>
      <c r="I17" s="141" t="s">
        <v>30</v>
      </c>
      <c r="J17" s="132" t="s">
        <v>31</v>
      </c>
      <c r="K17" s="37"/>
      <c r="L17" s="14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14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1" t="s">
        <v>32</v>
      </c>
      <c r="E19" s="37"/>
      <c r="F19" s="37"/>
      <c r="G19" s="37"/>
      <c r="H19" s="37"/>
      <c r="I19" s="141" t="s">
        <v>27</v>
      </c>
      <c r="J19" s="32" t="str">
        <f>'Rekapitulace stavby'!AN13</f>
        <v>Vyplň údaj</v>
      </c>
      <c r="K19" s="37"/>
      <c r="L19" s="14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32"/>
      <c r="G20" s="132"/>
      <c r="H20" s="132"/>
      <c r="I20" s="141" t="s">
        <v>30</v>
      </c>
      <c r="J20" s="32" t="str">
        <f>'Rekapitulace stavby'!AN14</f>
        <v>Vyplň údaj</v>
      </c>
      <c r="K20" s="37"/>
      <c r="L20" s="14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14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1" t="s">
        <v>34</v>
      </c>
      <c r="E22" s="37"/>
      <c r="F22" s="37"/>
      <c r="G22" s="37"/>
      <c r="H22" s="37"/>
      <c r="I22" s="141" t="s">
        <v>27</v>
      </c>
      <c r="J22" s="132" t="s">
        <v>20</v>
      </c>
      <c r="K22" s="37"/>
      <c r="L22" s="14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32" t="s">
        <v>35</v>
      </c>
      <c r="F23" s="37"/>
      <c r="G23" s="37"/>
      <c r="H23" s="37"/>
      <c r="I23" s="141" t="s">
        <v>30</v>
      </c>
      <c r="J23" s="132" t="s">
        <v>20</v>
      </c>
      <c r="K23" s="37"/>
      <c r="L23" s="14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14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1" t="s">
        <v>37</v>
      </c>
      <c r="E25" s="37"/>
      <c r="F25" s="37"/>
      <c r="G25" s="37"/>
      <c r="H25" s="37"/>
      <c r="I25" s="141" t="s">
        <v>27</v>
      </c>
      <c r="J25" s="132" t="str">
        <f>IF('Rekapitulace stavby'!AN19="","",'Rekapitulace stavby'!AN19)</f>
        <v/>
      </c>
      <c r="K25" s="37"/>
      <c r="L25" s="14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32" t="str">
        <f>IF('Rekapitulace stavby'!E20="","",'Rekapitulace stavby'!E20)</f>
        <v xml:space="preserve"> </v>
      </c>
      <c r="F26" s="37"/>
      <c r="G26" s="37"/>
      <c r="H26" s="37"/>
      <c r="I26" s="141" t="s">
        <v>30</v>
      </c>
      <c r="J26" s="132" t="str">
        <f>IF('Rekapitulace stavby'!AN20="","",'Rekapitulace stavby'!AN20)</f>
        <v/>
      </c>
      <c r="K26" s="37"/>
      <c r="L26" s="14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143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1" t="s">
        <v>39</v>
      </c>
      <c r="E28" s="37"/>
      <c r="F28" s="37"/>
      <c r="G28" s="37"/>
      <c r="H28" s="37"/>
      <c r="I28" s="37"/>
      <c r="J28" s="37"/>
      <c r="K28" s="37"/>
      <c r="L28" s="14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46"/>
      <c r="B29" s="147"/>
      <c r="C29" s="146"/>
      <c r="D29" s="146"/>
      <c r="E29" s="148" t="s">
        <v>20</v>
      </c>
      <c r="F29" s="148"/>
      <c r="G29" s="148"/>
      <c r="H29" s="148"/>
      <c r="I29" s="146"/>
      <c r="J29" s="146"/>
      <c r="K29" s="146"/>
      <c r="L29" s="149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14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14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1" t="s">
        <v>41</v>
      </c>
      <c r="E32" s="37"/>
      <c r="F32" s="37"/>
      <c r="G32" s="37"/>
      <c r="H32" s="37"/>
      <c r="I32" s="37"/>
      <c r="J32" s="152">
        <f>ROUND(J87, 2)</f>
        <v>0</v>
      </c>
      <c r="K32" s="37"/>
      <c r="L32" s="14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0"/>
      <c r="E33" s="150"/>
      <c r="F33" s="150"/>
      <c r="G33" s="150"/>
      <c r="H33" s="150"/>
      <c r="I33" s="150"/>
      <c r="J33" s="150"/>
      <c r="K33" s="150"/>
      <c r="L33" s="14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53" t="s">
        <v>43</v>
      </c>
      <c r="G34" s="37"/>
      <c r="H34" s="37"/>
      <c r="I34" s="153" t="s">
        <v>42</v>
      </c>
      <c r="J34" s="153" t="s">
        <v>44</v>
      </c>
      <c r="K34" s="37"/>
      <c r="L34" s="14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54" t="s">
        <v>45</v>
      </c>
      <c r="E35" s="141" t="s">
        <v>46</v>
      </c>
      <c r="F35" s="155">
        <f>ROUND((SUM(BE87:BE98)),  2)</f>
        <v>0</v>
      </c>
      <c r="G35" s="37"/>
      <c r="H35" s="37"/>
      <c r="I35" s="156">
        <v>0.20999999999999999</v>
      </c>
      <c r="J35" s="155">
        <f>ROUND(((SUM(BE87:BE98))*I35),  2)</f>
        <v>0</v>
      </c>
      <c r="K35" s="37"/>
      <c r="L35" s="14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1" t="s">
        <v>47</v>
      </c>
      <c r="F36" s="155">
        <f>ROUND((SUM(BF87:BF98)),  2)</f>
        <v>0</v>
      </c>
      <c r="G36" s="37"/>
      <c r="H36" s="37"/>
      <c r="I36" s="156">
        <v>0.12</v>
      </c>
      <c r="J36" s="155">
        <f>ROUND(((SUM(BF87:BF98))*I36),  2)</f>
        <v>0</v>
      </c>
      <c r="K36" s="37"/>
      <c r="L36" s="14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48</v>
      </c>
      <c r="F37" s="155">
        <f>ROUND((SUM(BG87:BG98)),  2)</f>
        <v>0</v>
      </c>
      <c r="G37" s="37"/>
      <c r="H37" s="37"/>
      <c r="I37" s="156">
        <v>0.20999999999999999</v>
      </c>
      <c r="J37" s="155">
        <f>0</f>
        <v>0</v>
      </c>
      <c r="K37" s="37"/>
      <c r="L37" s="14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1" t="s">
        <v>49</v>
      </c>
      <c r="F38" s="155">
        <f>ROUND((SUM(BH87:BH98)),  2)</f>
        <v>0</v>
      </c>
      <c r="G38" s="37"/>
      <c r="H38" s="37"/>
      <c r="I38" s="156">
        <v>0.12</v>
      </c>
      <c r="J38" s="155">
        <f>0</f>
        <v>0</v>
      </c>
      <c r="K38" s="37"/>
      <c r="L38" s="14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1" t="s">
        <v>50</v>
      </c>
      <c r="F39" s="155">
        <f>ROUND((SUM(BI87:BI98)),  2)</f>
        <v>0</v>
      </c>
      <c r="G39" s="37"/>
      <c r="H39" s="37"/>
      <c r="I39" s="156">
        <v>0</v>
      </c>
      <c r="J39" s="155">
        <f>0</f>
        <v>0</v>
      </c>
      <c r="K39" s="37"/>
      <c r="L39" s="14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14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57"/>
      <c r="D41" s="158" t="s">
        <v>51</v>
      </c>
      <c r="E41" s="159"/>
      <c r="F41" s="159"/>
      <c r="G41" s="160" t="s">
        <v>52</v>
      </c>
      <c r="H41" s="161" t="s">
        <v>53</v>
      </c>
      <c r="I41" s="159"/>
      <c r="J41" s="162">
        <f>SUM(J32:J39)</f>
        <v>0</v>
      </c>
      <c r="K41" s="163"/>
      <c r="L41" s="143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164"/>
      <c r="C42" s="165"/>
      <c r="D42" s="165"/>
      <c r="E42" s="165"/>
      <c r="F42" s="165"/>
      <c r="G42" s="165"/>
      <c r="H42" s="165"/>
      <c r="I42" s="165"/>
      <c r="J42" s="165"/>
      <c r="K42" s="165"/>
      <c r="L42" s="143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6" s="2" customFormat="1" ht="6.96" customHeight="1">
      <c r="A46" s="37"/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4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24.96" customHeight="1">
      <c r="A47" s="37"/>
      <c r="B47" s="38"/>
      <c r="C47" s="22" t="s">
        <v>105</v>
      </c>
      <c r="D47" s="39"/>
      <c r="E47" s="39"/>
      <c r="F47" s="39"/>
      <c r="G47" s="39"/>
      <c r="H47" s="39"/>
      <c r="I47" s="39"/>
      <c r="J47" s="39"/>
      <c r="K47" s="39"/>
      <c r="L47" s="14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14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17</v>
      </c>
      <c r="D49" s="39"/>
      <c r="E49" s="39"/>
      <c r="F49" s="39"/>
      <c r="G49" s="39"/>
      <c r="H49" s="39"/>
      <c r="I49" s="39"/>
      <c r="J49" s="39"/>
      <c r="K49" s="39"/>
      <c r="L49" s="14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168" t="str">
        <f>E7</f>
        <v>MŠ Vyhlídka Valašské Meziříčí - Rekonstrukce koupelen</v>
      </c>
      <c r="F50" s="31"/>
      <c r="G50" s="31"/>
      <c r="H50" s="31"/>
      <c r="I50" s="39"/>
      <c r="J50" s="39"/>
      <c r="K50" s="39"/>
      <c r="L50" s="14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1" customFormat="1" ht="12" customHeight="1">
      <c r="B51" s="20"/>
      <c r="C51" s="31" t="s">
        <v>103</v>
      </c>
      <c r="D51" s="21"/>
      <c r="E51" s="21"/>
      <c r="F51" s="21"/>
      <c r="G51" s="21"/>
      <c r="H51" s="21"/>
      <c r="I51" s="21"/>
      <c r="J51" s="21"/>
      <c r="K51" s="21"/>
      <c r="L51" s="19"/>
    </row>
    <row r="52" s="2" customFormat="1" ht="16.5" customHeight="1">
      <c r="A52" s="37"/>
      <c r="B52" s="38"/>
      <c r="C52" s="39"/>
      <c r="D52" s="39"/>
      <c r="E52" s="168" t="s">
        <v>135</v>
      </c>
      <c r="F52" s="39"/>
      <c r="G52" s="39"/>
      <c r="H52" s="39"/>
      <c r="I52" s="39"/>
      <c r="J52" s="39"/>
      <c r="K52" s="39"/>
      <c r="L52" s="14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12" customHeight="1">
      <c r="A53" s="37"/>
      <c r="B53" s="38"/>
      <c r="C53" s="31" t="s">
        <v>136</v>
      </c>
      <c r="D53" s="39"/>
      <c r="E53" s="39"/>
      <c r="F53" s="39"/>
      <c r="G53" s="39"/>
      <c r="H53" s="39"/>
      <c r="I53" s="39"/>
      <c r="J53" s="39"/>
      <c r="K53" s="39"/>
      <c r="L53" s="14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6.5" customHeight="1">
      <c r="A54" s="37"/>
      <c r="B54" s="38"/>
      <c r="C54" s="39"/>
      <c r="D54" s="39"/>
      <c r="E54" s="68" t="str">
        <f>E11</f>
        <v>06a - Šatna Barvínci + Sluníčka - kazetový podhled</v>
      </c>
      <c r="F54" s="39"/>
      <c r="G54" s="39"/>
      <c r="H54" s="39"/>
      <c r="I54" s="39"/>
      <c r="J54" s="39"/>
      <c r="K54" s="39"/>
      <c r="L54" s="14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6.96" customHeight="1">
      <c r="A55" s="37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14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2" customHeight="1">
      <c r="A56" s="37"/>
      <c r="B56" s="38"/>
      <c r="C56" s="31" t="s">
        <v>22</v>
      </c>
      <c r="D56" s="39"/>
      <c r="E56" s="39"/>
      <c r="F56" s="26" t="str">
        <f>F14</f>
        <v>Valašské Meziříčí</v>
      </c>
      <c r="G56" s="39"/>
      <c r="H56" s="39"/>
      <c r="I56" s="31" t="s">
        <v>24</v>
      </c>
      <c r="J56" s="71" t="str">
        <f>IF(J14="","",J14)</f>
        <v>2. 12. 2024</v>
      </c>
      <c r="K56" s="39"/>
      <c r="L56" s="14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6.96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14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5.15" customHeight="1">
      <c r="A58" s="37"/>
      <c r="B58" s="38"/>
      <c r="C58" s="31" t="s">
        <v>26</v>
      </c>
      <c r="D58" s="39"/>
      <c r="E58" s="39"/>
      <c r="F58" s="26" t="str">
        <f>E17</f>
        <v>Město Valašské Meziříčí</v>
      </c>
      <c r="G58" s="39"/>
      <c r="H58" s="39"/>
      <c r="I58" s="31" t="s">
        <v>34</v>
      </c>
      <c r="J58" s="35" t="str">
        <f>E23</f>
        <v>Klára Trefilová</v>
      </c>
      <c r="K58" s="39"/>
      <c r="L58" s="14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15.15" customHeight="1">
      <c r="A59" s="37"/>
      <c r="B59" s="38"/>
      <c r="C59" s="31" t="s">
        <v>32</v>
      </c>
      <c r="D59" s="39"/>
      <c r="E59" s="39"/>
      <c r="F59" s="26" t="str">
        <f>IF(E20="","",E20)</f>
        <v>Vyplň údaj</v>
      </c>
      <c r="G59" s="39"/>
      <c r="H59" s="39"/>
      <c r="I59" s="31" t="s">
        <v>37</v>
      </c>
      <c r="J59" s="35" t="str">
        <f>E26</f>
        <v xml:space="preserve"> </v>
      </c>
      <c r="K59" s="39"/>
      <c r="L59" s="14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</row>
    <row r="60" s="2" customFormat="1" ht="10.32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143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 s="2" customFormat="1" ht="29.28" customHeight="1">
      <c r="A61" s="37"/>
      <c r="B61" s="38"/>
      <c r="C61" s="169" t="s">
        <v>106</v>
      </c>
      <c r="D61" s="170"/>
      <c r="E61" s="170"/>
      <c r="F61" s="170"/>
      <c r="G61" s="170"/>
      <c r="H61" s="170"/>
      <c r="I61" s="170"/>
      <c r="J61" s="171" t="s">
        <v>107</v>
      </c>
      <c r="K61" s="170"/>
      <c r="L61" s="143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="2" customFormat="1" ht="10.32" customHeight="1">
      <c r="A62" s="37"/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143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3" s="2" customFormat="1" ht="22.8" customHeight="1">
      <c r="A63" s="37"/>
      <c r="B63" s="38"/>
      <c r="C63" s="172" t="s">
        <v>73</v>
      </c>
      <c r="D63" s="39"/>
      <c r="E63" s="39"/>
      <c r="F63" s="39"/>
      <c r="G63" s="39"/>
      <c r="H63" s="39"/>
      <c r="I63" s="39"/>
      <c r="J63" s="101">
        <f>J87</f>
        <v>0</v>
      </c>
      <c r="K63" s="39"/>
      <c r="L63" s="14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U63" s="16" t="s">
        <v>108</v>
      </c>
    </row>
    <row r="64" s="9" customFormat="1" ht="24.96" customHeight="1">
      <c r="A64" s="9"/>
      <c r="B64" s="173"/>
      <c r="C64" s="174"/>
      <c r="D64" s="175" t="s">
        <v>109</v>
      </c>
      <c r="E64" s="176"/>
      <c r="F64" s="176"/>
      <c r="G64" s="176"/>
      <c r="H64" s="176"/>
      <c r="I64" s="176"/>
      <c r="J64" s="177">
        <f>J88</f>
        <v>0</v>
      </c>
      <c r="K64" s="174"/>
      <c r="L64" s="17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9"/>
      <c r="C65" s="124"/>
      <c r="D65" s="180" t="s">
        <v>158</v>
      </c>
      <c r="E65" s="181"/>
      <c r="F65" s="181"/>
      <c r="G65" s="181"/>
      <c r="H65" s="181"/>
      <c r="I65" s="181"/>
      <c r="J65" s="182">
        <f>J89</f>
        <v>0</v>
      </c>
      <c r="K65" s="124"/>
      <c r="L65" s="183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4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6.96" customHeight="1">
      <c r="A67" s="37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4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="2" customFormat="1" ht="6.96" customHeight="1">
      <c r="A71" s="37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4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24.96" customHeight="1">
      <c r="A72" s="37"/>
      <c r="B72" s="38"/>
      <c r="C72" s="22" t="s">
        <v>111</v>
      </c>
      <c r="D72" s="39"/>
      <c r="E72" s="39"/>
      <c r="F72" s="39"/>
      <c r="G72" s="39"/>
      <c r="H72" s="39"/>
      <c r="I72" s="39"/>
      <c r="J72" s="39"/>
      <c r="K72" s="39"/>
      <c r="L72" s="14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4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17</v>
      </c>
      <c r="D74" s="39"/>
      <c r="E74" s="39"/>
      <c r="F74" s="39"/>
      <c r="G74" s="39"/>
      <c r="H74" s="39"/>
      <c r="I74" s="39"/>
      <c r="J74" s="39"/>
      <c r="K74" s="39"/>
      <c r="L74" s="14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168" t="str">
        <f>E7</f>
        <v>MŠ Vyhlídka Valašské Meziříčí - Rekonstrukce koupelen</v>
      </c>
      <c r="F75" s="31"/>
      <c r="G75" s="31"/>
      <c r="H75" s="31"/>
      <c r="I75" s="39"/>
      <c r="J75" s="39"/>
      <c r="K75" s="39"/>
      <c r="L75" s="14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1" customFormat="1" ht="12" customHeight="1">
      <c r="B76" s="20"/>
      <c r="C76" s="31" t="s">
        <v>103</v>
      </c>
      <c r="D76" s="21"/>
      <c r="E76" s="21"/>
      <c r="F76" s="21"/>
      <c r="G76" s="21"/>
      <c r="H76" s="21"/>
      <c r="I76" s="21"/>
      <c r="J76" s="21"/>
      <c r="K76" s="21"/>
      <c r="L76" s="19"/>
    </row>
    <row r="77" s="2" customFormat="1" ht="16.5" customHeight="1">
      <c r="A77" s="37"/>
      <c r="B77" s="38"/>
      <c r="C77" s="39"/>
      <c r="D77" s="39"/>
      <c r="E77" s="168" t="s">
        <v>135</v>
      </c>
      <c r="F77" s="39"/>
      <c r="G77" s="39"/>
      <c r="H77" s="39"/>
      <c r="I77" s="39"/>
      <c r="J77" s="39"/>
      <c r="K77" s="39"/>
      <c r="L77" s="14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136</v>
      </c>
      <c r="D78" s="39"/>
      <c r="E78" s="39"/>
      <c r="F78" s="39"/>
      <c r="G78" s="39"/>
      <c r="H78" s="39"/>
      <c r="I78" s="39"/>
      <c r="J78" s="39"/>
      <c r="K78" s="39"/>
      <c r="L78" s="14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6.5" customHeight="1">
      <c r="A79" s="37"/>
      <c r="B79" s="38"/>
      <c r="C79" s="39"/>
      <c r="D79" s="39"/>
      <c r="E79" s="68" t="str">
        <f>E11</f>
        <v>06a - Šatna Barvínci + Sluníčka - kazetový podhled</v>
      </c>
      <c r="F79" s="39"/>
      <c r="G79" s="39"/>
      <c r="H79" s="39"/>
      <c r="I79" s="39"/>
      <c r="J79" s="39"/>
      <c r="K79" s="39"/>
      <c r="L79" s="14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4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2" customHeight="1">
      <c r="A81" s="37"/>
      <c r="B81" s="38"/>
      <c r="C81" s="31" t="s">
        <v>22</v>
      </c>
      <c r="D81" s="39"/>
      <c r="E81" s="39"/>
      <c r="F81" s="26" t="str">
        <f>F14</f>
        <v>Valašské Meziříčí</v>
      </c>
      <c r="G81" s="39"/>
      <c r="H81" s="39"/>
      <c r="I81" s="31" t="s">
        <v>24</v>
      </c>
      <c r="J81" s="71" t="str">
        <f>IF(J14="","",J14)</f>
        <v>2. 12. 2024</v>
      </c>
      <c r="K81" s="39"/>
      <c r="L81" s="14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4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26</v>
      </c>
      <c r="D83" s="39"/>
      <c r="E83" s="39"/>
      <c r="F83" s="26" t="str">
        <f>E17</f>
        <v>Město Valašské Meziříčí</v>
      </c>
      <c r="G83" s="39"/>
      <c r="H83" s="39"/>
      <c r="I83" s="31" t="s">
        <v>34</v>
      </c>
      <c r="J83" s="35" t="str">
        <f>E23</f>
        <v>Klára Trefilová</v>
      </c>
      <c r="K83" s="39"/>
      <c r="L83" s="14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5.15" customHeight="1">
      <c r="A84" s="37"/>
      <c r="B84" s="38"/>
      <c r="C84" s="31" t="s">
        <v>32</v>
      </c>
      <c r="D84" s="39"/>
      <c r="E84" s="39"/>
      <c r="F84" s="26" t="str">
        <f>IF(E20="","",E20)</f>
        <v>Vyplň údaj</v>
      </c>
      <c r="G84" s="39"/>
      <c r="H84" s="39"/>
      <c r="I84" s="31" t="s">
        <v>37</v>
      </c>
      <c r="J84" s="35" t="str">
        <f>E26</f>
        <v xml:space="preserve"> </v>
      </c>
      <c r="K84" s="39"/>
      <c r="L84" s="14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0.32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4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1" customFormat="1" ht="29.28" customHeight="1">
      <c r="A86" s="184"/>
      <c r="B86" s="185"/>
      <c r="C86" s="186" t="s">
        <v>112</v>
      </c>
      <c r="D86" s="187" t="s">
        <v>60</v>
      </c>
      <c r="E86" s="187" t="s">
        <v>56</v>
      </c>
      <c r="F86" s="187" t="s">
        <v>57</v>
      </c>
      <c r="G86" s="187" t="s">
        <v>113</v>
      </c>
      <c r="H86" s="187" t="s">
        <v>114</v>
      </c>
      <c r="I86" s="187" t="s">
        <v>115</v>
      </c>
      <c r="J86" s="187" t="s">
        <v>107</v>
      </c>
      <c r="K86" s="188" t="s">
        <v>116</v>
      </c>
      <c r="L86" s="189"/>
      <c r="M86" s="91" t="s">
        <v>20</v>
      </c>
      <c r="N86" s="92" t="s">
        <v>45</v>
      </c>
      <c r="O86" s="92" t="s">
        <v>117</v>
      </c>
      <c r="P86" s="92" t="s">
        <v>118</v>
      </c>
      <c r="Q86" s="92" t="s">
        <v>119</v>
      </c>
      <c r="R86" s="92" t="s">
        <v>120</v>
      </c>
      <c r="S86" s="92" t="s">
        <v>121</v>
      </c>
      <c r="T86" s="93" t="s">
        <v>122</v>
      </c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</row>
    <row r="87" s="2" customFormat="1" ht="22.8" customHeight="1">
      <c r="A87" s="37"/>
      <c r="B87" s="38"/>
      <c r="C87" s="98" t="s">
        <v>123</v>
      </c>
      <c r="D87" s="39"/>
      <c r="E87" s="39"/>
      <c r="F87" s="39"/>
      <c r="G87" s="39"/>
      <c r="H87" s="39"/>
      <c r="I87" s="39"/>
      <c r="J87" s="190">
        <f>BK87</f>
        <v>0</v>
      </c>
      <c r="K87" s="39"/>
      <c r="L87" s="43"/>
      <c r="M87" s="94"/>
      <c r="N87" s="191"/>
      <c r="O87" s="95"/>
      <c r="P87" s="192">
        <f>P88</f>
        <v>0</v>
      </c>
      <c r="Q87" s="95"/>
      <c r="R87" s="192">
        <f>R88</f>
        <v>0.37454360000000003</v>
      </c>
      <c r="S87" s="95"/>
      <c r="T87" s="193">
        <f>T88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74</v>
      </c>
      <c r="AU87" s="16" t="s">
        <v>108</v>
      </c>
      <c r="BK87" s="194">
        <f>BK88</f>
        <v>0</v>
      </c>
    </row>
    <row r="88" s="12" customFormat="1" ht="25.92" customHeight="1">
      <c r="A88" s="12"/>
      <c r="B88" s="195"/>
      <c r="C88" s="196"/>
      <c r="D88" s="197" t="s">
        <v>74</v>
      </c>
      <c r="E88" s="198" t="s">
        <v>124</v>
      </c>
      <c r="F88" s="198" t="s">
        <v>125</v>
      </c>
      <c r="G88" s="196"/>
      <c r="H88" s="196"/>
      <c r="I88" s="199"/>
      <c r="J88" s="200">
        <f>BK88</f>
        <v>0</v>
      </c>
      <c r="K88" s="196"/>
      <c r="L88" s="201"/>
      <c r="M88" s="202"/>
      <c r="N88" s="203"/>
      <c r="O88" s="203"/>
      <c r="P88" s="204">
        <f>P89</f>
        <v>0</v>
      </c>
      <c r="Q88" s="203"/>
      <c r="R88" s="204">
        <f>R89</f>
        <v>0.37454360000000003</v>
      </c>
      <c r="S88" s="203"/>
      <c r="T88" s="205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6" t="s">
        <v>85</v>
      </c>
      <c r="AT88" s="207" t="s">
        <v>74</v>
      </c>
      <c r="AU88" s="207" t="s">
        <v>75</v>
      </c>
      <c r="AY88" s="206" t="s">
        <v>126</v>
      </c>
      <c r="BK88" s="208">
        <f>BK89</f>
        <v>0</v>
      </c>
    </row>
    <row r="89" s="12" customFormat="1" ht="22.8" customHeight="1">
      <c r="A89" s="12"/>
      <c r="B89" s="195"/>
      <c r="C89" s="196"/>
      <c r="D89" s="197" t="s">
        <v>74</v>
      </c>
      <c r="E89" s="209" t="s">
        <v>1258</v>
      </c>
      <c r="F89" s="209" t="s">
        <v>1259</v>
      </c>
      <c r="G89" s="196"/>
      <c r="H89" s="196"/>
      <c r="I89" s="199"/>
      <c r="J89" s="210">
        <f>BK89</f>
        <v>0</v>
      </c>
      <c r="K89" s="196"/>
      <c r="L89" s="201"/>
      <c r="M89" s="202"/>
      <c r="N89" s="203"/>
      <c r="O89" s="203"/>
      <c r="P89" s="204">
        <f>SUM(P90:P98)</f>
        <v>0</v>
      </c>
      <c r="Q89" s="203"/>
      <c r="R89" s="204">
        <f>SUM(R90:R98)</f>
        <v>0.37454360000000003</v>
      </c>
      <c r="S89" s="203"/>
      <c r="T89" s="205">
        <f>SUM(T90:T98)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6" t="s">
        <v>85</v>
      </c>
      <c r="AT89" s="207" t="s">
        <v>74</v>
      </c>
      <c r="AU89" s="207" t="s">
        <v>83</v>
      </c>
      <c r="AY89" s="206" t="s">
        <v>126</v>
      </c>
      <c r="BK89" s="208">
        <f>SUM(BK90:BK98)</f>
        <v>0</v>
      </c>
    </row>
    <row r="90" s="2" customFormat="1" ht="24.15" customHeight="1">
      <c r="A90" s="37"/>
      <c r="B90" s="38"/>
      <c r="C90" s="211" t="s">
        <v>83</v>
      </c>
      <c r="D90" s="211" t="s">
        <v>129</v>
      </c>
      <c r="E90" s="212" t="s">
        <v>1285</v>
      </c>
      <c r="F90" s="213" t="s">
        <v>1697</v>
      </c>
      <c r="G90" s="214" t="s">
        <v>190</v>
      </c>
      <c r="H90" s="215">
        <v>4.7999999999999998</v>
      </c>
      <c r="I90" s="216"/>
      <c r="J90" s="217">
        <f>ROUND(I90*H90,2)</f>
        <v>0</v>
      </c>
      <c r="K90" s="213" t="s">
        <v>178</v>
      </c>
      <c r="L90" s="43"/>
      <c r="M90" s="225" t="s">
        <v>20</v>
      </c>
      <c r="N90" s="226" t="s">
        <v>46</v>
      </c>
      <c r="O90" s="83"/>
      <c r="P90" s="227">
        <f>O90*H90</f>
        <v>0</v>
      </c>
      <c r="Q90" s="227">
        <v>0.0043800000000000002</v>
      </c>
      <c r="R90" s="227">
        <f>Q90*H90</f>
        <v>0.021024000000000001</v>
      </c>
      <c r="S90" s="227">
        <v>0</v>
      </c>
      <c r="T90" s="228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23" t="s">
        <v>133</v>
      </c>
      <c r="AT90" s="223" t="s">
        <v>129</v>
      </c>
      <c r="AU90" s="223" t="s">
        <v>85</v>
      </c>
      <c r="AY90" s="16" t="s">
        <v>126</v>
      </c>
      <c r="BE90" s="224">
        <f>IF(N90="základní",J90,0)</f>
        <v>0</v>
      </c>
      <c r="BF90" s="224">
        <f>IF(N90="snížená",J90,0)</f>
        <v>0</v>
      </c>
      <c r="BG90" s="224">
        <f>IF(N90="zákl. přenesená",J90,0)</f>
        <v>0</v>
      </c>
      <c r="BH90" s="224">
        <f>IF(N90="sníž. přenesená",J90,0)</f>
        <v>0</v>
      </c>
      <c r="BI90" s="224">
        <f>IF(N90="nulová",J90,0)</f>
        <v>0</v>
      </c>
      <c r="BJ90" s="16" t="s">
        <v>83</v>
      </c>
      <c r="BK90" s="224">
        <f>ROUND(I90*H90,2)</f>
        <v>0</v>
      </c>
      <c r="BL90" s="16" t="s">
        <v>133</v>
      </c>
      <c r="BM90" s="223" t="s">
        <v>1698</v>
      </c>
    </row>
    <row r="91" s="2" customFormat="1">
      <c r="A91" s="37"/>
      <c r="B91" s="38"/>
      <c r="C91" s="39"/>
      <c r="D91" s="229" t="s">
        <v>181</v>
      </c>
      <c r="E91" s="39"/>
      <c r="F91" s="230" t="s">
        <v>1288</v>
      </c>
      <c r="G91" s="39"/>
      <c r="H91" s="39"/>
      <c r="I91" s="231"/>
      <c r="J91" s="39"/>
      <c r="K91" s="39"/>
      <c r="L91" s="43"/>
      <c r="M91" s="232"/>
      <c r="N91" s="233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181</v>
      </c>
      <c r="AU91" s="16" t="s">
        <v>85</v>
      </c>
    </row>
    <row r="92" s="2" customFormat="1" ht="37.8" customHeight="1">
      <c r="A92" s="37"/>
      <c r="B92" s="38"/>
      <c r="C92" s="211" t="s">
        <v>85</v>
      </c>
      <c r="D92" s="211" t="s">
        <v>129</v>
      </c>
      <c r="E92" s="212" t="s">
        <v>1304</v>
      </c>
      <c r="F92" s="213" t="s">
        <v>1305</v>
      </c>
      <c r="G92" s="214" t="s">
        <v>177</v>
      </c>
      <c r="H92" s="215">
        <v>38.840000000000003</v>
      </c>
      <c r="I92" s="216"/>
      <c r="J92" s="217">
        <f>ROUND(I92*H92,2)</f>
        <v>0</v>
      </c>
      <c r="K92" s="213" t="s">
        <v>178</v>
      </c>
      <c r="L92" s="43"/>
      <c r="M92" s="225" t="s">
        <v>20</v>
      </c>
      <c r="N92" s="226" t="s">
        <v>46</v>
      </c>
      <c r="O92" s="83"/>
      <c r="P92" s="227">
        <f>O92*H92</f>
        <v>0</v>
      </c>
      <c r="Q92" s="227">
        <v>0.0070499999999999998</v>
      </c>
      <c r="R92" s="227">
        <f>Q92*H92</f>
        <v>0.27382200000000001</v>
      </c>
      <c r="S92" s="227">
        <v>0</v>
      </c>
      <c r="T92" s="228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23" t="s">
        <v>133</v>
      </c>
      <c r="AT92" s="223" t="s">
        <v>129</v>
      </c>
      <c r="AU92" s="223" t="s">
        <v>85</v>
      </c>
      <c r="AY92" s="16" t="s">
        <v>126</v>
      </c>
      <c r="BE92" s="224">
        <f>IF(N92="základní",J92,0)</f>
        <v>0</v>
      </c>
      <c r="BF92" s="224">
        <f>IF(N92="snížená",J92,0)</f>
        <v>0</v>
      </c>
      <c r="BG92" s="224">
        <f>IF(N92="zákl. přenesená",J92,0)</f>
        <v>0</v>
      </c>
      <c r="BH92" s="224">
        <f>IF(N92="sníž. přenesená",J92,0)</f>
        <v>0</v>
      </c>
      <c r="BI92" s="224">
        <f>IF(N92="nulová",J92,0)</f>
        <v>0</v>
      </c>
      <c r="BJ92" s="16" t="s">
        <v>83</v>
      </c>
      <c r="BK92" s="224">
        <f>ROUND(I92*H92,2)</f>
        <v>0</v>
      </c>
      <c r="BL92" s="16" t="s">
        <v>133</v>
      </c>
      <c r="BM92" s="223" t="s">
        <v>1699</v>
      </c>
    </row>
    <row r="93" s="2" customFormat="1">
      <c r="A93" s="37"/>
      <c r="B93" s="38"/>
      <c r="C93" s="39"/>
      <c r="D93" s="229" t="s">
        <v>181</v>
      </c>
      <c r="E93" s="39"/>
      <c r="F93" s="230" t="s">
        <v>1307</v>
      </c>
      <c r="G93" s="39"/>
      <c r="H93" s="39"/>
      <c r="I93" s="231"/>
      <c r="J93" s="39"/>
      <c r="K93" s="39"/>
      <c r="L93" s="43"/>
      <c r="M93" s="232"/>
      <c r="N93" s="233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181</v>
      </c>
      <c r="AU93" s="16" t="s">
        <v>85</v>
      </c>
    </row>
    <row r="94" s="2" customFormat="1" ht="37.8" customHeight="1">
      <c r="A94" s="37"/>
      <c r="B94" s="38"/>
      <c r="C94" s="234" t="s">
        <v>187</v>
      </c>
      <c r="D94" s="234" t="s">
        <v>244</v>
      </c>
      <c r="E94" s="235" t="s">
        <v>1309</v>
      </c>
      <c r="F94" s="236" t="s">
        <v>1310</v>
      </c>
      <c r="G94" s="237" t="s">
        <v>177</v>
      </c>
      <c r="H94" s="238">
        <v>44.665999999999997</v>
      </c>
      <c r="I94" s="239"/>
      <c r="J94" s="240">
        <f>ROUND(I94*H94,2)</f>
        <v>0</v>
      </c>
      <c r="K94" s="236" t="s">
        <v>178</v>
      </c>
      <c r="L94" s="241"/>
      <c r="M94" s="242" t="s">
        <v>20</v>
      </c>
      <c r="N94" s="243" t="s">
        <v>46</v>
      </c>
      <c r="O94" s="83"/>
      <c r="P94" s="227">
        <f>O94*H94</f>
        <v>0</v>
      </c>
      <c r="Q94" s="227">
        <v>0.0016000000000000001</v>
      </c>
      <c r="R94" s="227">
        <f>Q94*H94</f>
        <v>0.071465600000000004</v>
      </c>
      <c r="S94" s="227">
        <v>0</v>
      </c>
      <c r="T94" s="228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23" t="s">
        <v>335</v>
      </c>
      <c r="AT94" s="223" t="s">
        <v>244</v>
      </c>
      <c r="AU94" s="223" t="s">
        <v>85</v>
      </c>
      <c r="AY94" s="16" t="s">
        <v>126</v>
      </c>
      <c r="BE94" s="224">
        <f>IF(N94="základní",J94,0)</f>
        <v>0</v>
      </c>
      <c r="BF94" s="224">
        <f>IF(N94="snížená",J94,0)</f>
        <v>0</v>
      </c>
      <c r="BG94" s="224">
        <f>IF(N94="zákl. přenesená",J94,0)</f>
        <v>0</v>
      </c>
      <c r="BH94" s="224">
        <f>IF(N94="sníž. přenesená",J94,0)</f>
        <v>0</v>
      </c>
      <c r="BI94" s="224">
        <f>IF(N94="nulová",J94,0)</f>
        <v>0</v>
      </c>
      <c r="BJ94" s="16" t="s">
        <v>83</v>
      </c>
      <c r="BK94" s="224">
        <f>ROUND(I94*H94,2)</f>
        <v>0</v>
      </c>
      <c r="BL94" s="16" t="s">
        <v>133</v>
      </c>
      <c r="BM94" s="223" t="s">
        <v>1700</v>
      </c>
    </row>
    <row r="95" s="2" customFormat="1" ht="24.15" customHeight="1">
      <c r="A95" s="37"/>
      <c r="B95" s="38"/>
      <c r="C95" s="211" t="s">
        <v>179</v>
      </c>
      <c r="D95" s="211" t="s">
        <v>129</v>
      </c>
      <c r="E95" s="212" t="s">
        <v>1313</v>
      </c>
      <c r="F95" s="213" t="s">
        <v>1314</v>
      </c>
      <c r="G95" s="214" t="s">
        <v>190</v>
      </c>
      <c r="H95" s="215">
        <v>41.159999999999997</v>
      </c>
      <c r="I95" s="216"/>
      <c r="J95" s="217">
        <f>ROUND(I95*H95,2)</f>
        <v>0</v>
      </c>
      <c r="K95" s="213" t="s">
        <v>178</v>
      </c>
      <c r="L95" s="43"/>
      <c r="M95" s="225" t="s">
        <v>20</v>
      </c>
      <c r="N95" s="226" t="s">
        <v>46</v>
      </c>
      <c r="O95" s="83"/>
      <c r="P95" s="227">
        <f>O95*H95</f>
        <v>0</v>
      </c>
      <c r="Q95" s="227">
        <v>0.00020000000000000001</v>
      </c>
      <c r="R95" s="227">
        <f>Q95*H95</f>
        <v>0.0082319999999999997</v>
      </c>
      <c r="S95" s="227">
        <v>0</v>
      </c>
      <c r="T95" s="228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223" t="s">
        <v>133</v>
      </c>
      <c r="AT95" s="223" t="s">
        <v>129</v>
      </c>
      <c r="AU95" s="223" t="s">
        <v>85</v>
      </c>
      <c r="AY95" s="16" t="s">
        <v>126</v>
      </c>
      <c r="BE95" s="224">
        <f>IF(N95="základní",J95,0)</f>
        <v>0</v>
      </c>
      <c r="BF95" s="224">
        <f>IF(N95="snížená",J95,0)</f>
        <v>0</v>
      </c>
      <c r="BG95" s="224">
        <f>IF(N95="zákl. přenesená",J95,0)</f>
        <v>0</v>
      </c>
      <c r="BH95" s="224">
        <f>IF(N95="sníž. přenesená",J95,0)</f>
        <v>0</v>
      </c>
      <c r="BI95" s="224">
        <f>IF(N95="nulová",J95,0)</f>
        <v>0</v>
      </c>
      <c r="BJ95" s="16" t="s">
        <v>83</v>
      </c>
      <c r="BK95" s="224">
        <f>ROUND(I95*H95,2)</f>
        <v>0</v>
      </c>
      <c r="BL95" s="16" t="s">
        <v>133</v>
      </c>
      <c r="BM95" s="223" t="s">
        <v>1701</v>
      </c>
    </row>
    <row r="96" s="2" customFormat="1">
      <c r="A96" s="37"/>
      <c r="B96" s="38"/>
      <c r="C96" s="39"/>
      <c r="D96" s="229" t="s">
        <v>181</v>
      </c>
      <c r="E96" s="39"/>
      <c r="F96" s="230" t="s">
        <v>1316</v>
      </c>
      <c r="G96" s="39"/>
      <c r="H96" s="39"/>
      <c r="I96" s="231"/>
      <c r="J96" s="39"/>
      <c r="K96" s="39"/>
      <c r="L96" s="43"/>
      <c r="M96" s="232"/>
      <c r="N96" s="233"/>
      <c r="O96" s="83"/>
      <c r="P96" s="83"/>
      <c r="Q96" s="83"/>
      <c r="R96" s="83"/>
      <c r="S96" s="83"/>
      <c r="T96" s="84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16" t="s">
        <v>181</v>
      </c>
      <c r="AU96" s="16" t="s">
        <v>85</v>
      </c>
    </row>
    <row r="97" s="2" customFormat="1" ht="49.05" customHeight="1">
      <c r="A97" s="37"/>
      <c r="B97" s="38"/>
      <c r="C97" s="211" t="s">
        <v>197</v>
      </c>
      <c r="D97" s="211" t="s">
        <v>129</v>
      </c>
      <c r="E97" s="212" t="s">
        <v>1318</v>
      </c>
      <c r="F97" s="213" t="s">
        <v>1319</v>
      </c>
      <c r="G97" s="214" t="s">
        <v>226</v>
      </c>
      <c r="H97" s="215">
        <v>0.375</v>
      </c>
      <c r="I97" s="216"/>
      <c r="J97" s="217">
        <f>ROUND(I97*H97,2)</f>
        <v>0</v>
      </c>
      <c r="K97" s="213" t="s">
        <v>178</v>
      </c>
      <c r="L97" s="43"/>
      <c r="M97" s="225" t="s">
        <v>20</v>
      </c>
      <c r="N97" s="226" t="s">
        <v>46</v>
      </c>
      <c r="O97" s="83"/>
      <c r="P97" s="227">
        <f>O97*H97</f>
        <v>0</v>
      </c>
      <c r="Q97" s="227">
        <v>0</v>
      </c>
      <c r="R97" s="227">
        <f>Q97*H97</f>
        <v>0</v>
      </c>
      <c r="S97" s="227">
        <v>0</v>
      </c>
      <c r="T97" s="228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23" t="s">
        <v>133</v>
      </c>
      <c r="AT97" s="223" t="s">
        <v>129</v>
      </c>
      <c r="AU97" s="223" t="s">
        <v>85</v>
      </c>
      <c r="AY97" s="16" t="s">
        <v>126</v>
      </c>
      <c r="BE97" s="224">
        <f>IF(N97="základní",J97,0)</f>
        <v>0</v>
      </c>
      <c r="BF97" s="224">
        <f>IF(N97="snížená",J97,0)</f>
        <v>0</v>
      </c>
      <c r="BG97" s="224">
        <f>IF(N97="zákl. přenesená",J97,0)</f>
        <v>0</v>
      </c>
      <c r="BH97" s="224">
        <f>IF(N97="sníž. přenesená",J97,0)</f>
        <v>0</v>
      </c>
      <c r="BI97" s="224">
        <f>IF(N97="nulová",J97,0)</f>
        <v>0</v>
      </c>
      <c r="BJ97" s="16" t="s">
        <v>83</v>
      </c>
      <c r="BK97" s="224">
        <f>ROUND(I97*H97,2)</f>
        <v>0</v>
      </c>
      <c r="BL97" s="16" t="s">
        <v>133</v>
      </c>
      <c r="BM97" s="223" t="s">
        <v>1702</v>
      </c>
    </row>
    <row r="98" s="2" customFormat="1">
      <c r="A98" s="37"/>
      <c r="B98" s="38"/>
      <c r="C98" s="39"/>
      <c r="D98" s="229" t="s">
        <v>181</v>
      </c>
      <c r="E98" s="39"/>
      <c r="F98" s="230" t="s">
        <v>1321</v>
      </c>
      <c r="G98" s="39"/>
      <c r="H98" s="39"/>
      <c r="I98" s="231"/>
      <c r="J98" s="39"/>
      <c r="K98" s="39"/>
      <c r="L98" s="43"/>
      <c r="M98" s="245"/>
      <c r="N98" s="246"/>
      <c r="O98" s="220"/>
      <c r="P98" s="220"/>
      <c r="Q98" s="220"/>
      <c r="R98" s="220"/>
      <c r="S98" s="220"/>
      <c r="T98" s="24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181</v>
      </c>
      <c r="AU98" s="16" t="s">
        <v>85</v>
      </c>
    </row>
    <row r="99" s="2" customFormat="1" ht="6.96" customHeight="1">
      <c r="A99" s="37"/>
      <c r="B99" s="58"/>
      <c r="C99" s="59"/>
      <c r="D99" s="59"/>
      <c r="E99" s="59"/>
      <c r="F99" s="59"/>
      <c r="G99" s="59"/>
      <c r="H99" s="59"/>
      <c r="I99" s="59"/>
      <c r="J99" s="59"/>
      <c r="K99" s="59"/>
      <c r="L99" s="43"/>
      <c r="M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</sheetData>
  <sheetProtection sheet="1" autoFilter="0" formatColumns="0" formatRows="0" objects="1" scenarios="1" spinCount="100000" saltValue="8phYfKMyg7X2yv7ZsG/N550olG7ams3f7+v9oKFJwZSIL7mdiD6IX94y7NP5iyEIHMfxgzeUUBt2cDchbC1wgw==" hashValue="0JjfR83PTUtUsPErQTNff5OAh2QnK36tShPF2DdKSPet4zkTBABe+ZqOGyZ5L2ronh6y0JMPG8e9faYi92uX+Q==" algorithmName="SHA-512" password="CC35"/>
  <autoFilter ref="C86:K9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5:H75"/>
    <mergeCell ref="E77:H77"/>
    <mergeCell ref="E79:H79"/>
    <mergeCell ref="L2:V2"/>
  </mergeCells>
  <hyperlinks>
    <hyperlink ref="F91" r:id="rId1" display="https://podminky.urs.cz/item/CS_URS_2024_02/763131721"/>
    <hyperlink ref="F93" r:id="rId2" display="https://podminky.urs.cz/item/CS_URS_2024_02/763431011"/>
    <hyperlink ref="F96" r:id="rId3" display="https://podminky.urs.cz/item/CS_URS_2024_02/763431201"/>
    <hyperlink ref="F98" r:id="rId4" display="https://podminky.urs.cz/item/CS_URS_2024_02/99876312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8" customWidth="1"/>
    <col min="2" max="2" width="1.667969" style="248" customWidth="1"/>
    <col min="3" max="4" width="5" style="248" customWidth="1"/>
    <col min="5" max="5" width="11.66016" style="248" customWidth="1"/>
    <col min="6" max="6" width="9.160156" style="248" customWidth="1"/>
    <col min="7" max="7" width="5" style="248" customWidth="1"/>
    <col min="8" max="8" width="77.83203" style="248" customWidth="1"/>
    <col min="9" max="10" width="20" style="248" customWidth="1"/>
    <col min="11" max="11" width="1.667969" style="248" customWidth="1"/>
  </cols>
  <sheetData>
    <row r="1" s="1" customFormat="1" ht="37.5" customHeight="1"/>
    <row r="2" s="1" customFormat="1" ht="7.5" customHeight="1">
      <c r="B2" s="249"/>
      <c r="C2" s="250"/>
      <c r="D2" s="250"/>
      <c r="E2" s="250"/>
      <c r="F2" s="250"/>
      <c r="G2" s="250"/>
      <c r="H2" s="250"/>
      <c r="I2" s="250"/>
      <c r="J2" s="250"/>
      <c r="K2" s="251"/>
    </row>
    <row r="3" s="13" customFormat="1" ht="45" customHeight="1">
      <c r="B3" s="252"/>
      <c r="C3" s="253" t="s">
        <v>1789</v>
      </c>
      <c r="D3" s="253"/>
      <c r="E3" s="253"/>
      <c r="F3" s="253"/>
      <c r="G3" s="253"/>
      <c r="H3" s="253"/>
      <c r="I3" s="253"/>
      <c r="J3" s="253"/>
      <c r="K3" s="254"/>
    </row>
    <row r="4" s="1" customFormat="1" ht="25.5" customHeight="1">
      <c r="B4" s="255"/>
      <c r="C4" s="256" t="s">
        <v>1790</v>
      </c>
      <c r="D4" s="256"/>
      <c r="E4" s="256"/>
      <c r="F4" s="256"/>
      <c r="G4" s="256"/>
      <c r="H4" s="256"/>
      <c r="I4" s="256"/>
      <c r="J4" s="256"/>
      <c r="K4" s="257"/>
    </row>
    <row r="5" s="1" customFormat="1" ht="5.25" customHeight="1">
      <c r="B5" s="255"/>
      <c r="C5" s="258"/>
      <c r="D5" s="258"/>
      <c r="E5" s="258"/>
      <c r="F5" s="258"/>
      <c r="G5" s="258"/>
      <c r="H5" s="258"/>
      <c r="I5" s="258"/>
      <c r="J5" s="258"/>
      <c r="K5" s="257"/>
    </row>
    <row r="6" s="1" customFormat="1" ht="15" customHeight="1">
      <c r="B6" s="255"/>
      <c r="C6" s="259" t="s">
        <v>1791</v>
      </c>
      <c r="D6" s="259"/>
      <c r="E6" s="259"/>
      <c r="F6" s="259"/>
      <c r="G6" s="259"/>
      <c r="H6" s="259"/>
      <c r="I6" s="259"/>
      <c r="J6" s="259"/>
      <c r="K6" s="257"/>
    </row>
    <row r="7" s="1" customFormat="1" ht="15" customHeight="1">
      <c r="B7" s="260"/>
      <c r="C7" s="259" t="s">
        <v>1792</v>
      </c>
      <c r="D7" s="259"/>
      <c r="E7" s="259"/>
      <c r="F7" s="259"/>
      <c r="G7" s="259"/>
      <c r="H7" s="259"/>
      <c r="I7" s="259"/>
      <c r="J7" s="259"/>
      <c r="K7" s="257"/>
    </row>
    <row r="8" s="1" customFormat="1" ht="12.75" customHeight="1">
      <c r="B8" s="260"/>
      <c r="C8" s="259"/>
      <c r="D8" s="259"/>
      <c r="E8" s="259"/>
      <c r="F8" s="259"/>
      <c r="G8" s="259"/>
      <c r="H8" s="259"/>
      <c r="I8" s="259"/>
      <c r="J8" s="259"/>
      <c r="K8" s="257"/>
    </row>
    <row r="9" s="1" customFormat="1" ht="15" customHeight="1">
      <c r="B9" s="260"/>
      <c r="C9" s="259" t="s">
        <v>1793</v>
      </c>
      <c r="D9" s="259"/>
      <c r="E9" s="259"/>
      <c r="F9" s="259"/>
      <c r="G9" s="259"/>
      <c r="H9" s="259"/>
      <c r="I9" s="259"/>
      <c r="J9" s="259"/>
      <c r="K9" s="257"/>
    </row>
    <row r="10" s="1" customFormat="1" ht="15" customHeight="1">
      <c r="B10" s="260"/>
      <c r="C10" s="259"/>
      <c r="D10" s="259" t="s">
        <v>1794</v>
      </c>
      <c r="E10" s="259"/>
      <c r="F10" s="259"/>
      <c r="G10" s="259"/>
      <c r="H10" s="259"/>
      <c r="I10" s="259"/>
      <c r="J10" s="259"/>
      <c r="K10" s="257"/>
    </row>
    <row r="11" s="1" customFormat="1" ht="15" customHeight="1">
      <c r="B11" s="260"/>
      <c r="C11" s="261"/>
      <c r="D11" s="259" t="s">
        <v>1795</v>
      </c>
      <c r="E11" s="259"/>
      <c r="F11" s="259"/>
      <c r="G11" s="259"/>
      <c r="H11" s="259"/>
      <c r="I11" s="259"/>
      <c r="J11" s="259"/>
      <c r="K11" s="257"/>
    </row>
    <row r="12" s="1" customFormat="1" ht="15" customHeight="1">
      <c r="B12" s="260"/>
      <c r="C12" s="261"/>
      <c r="D12" s="259"/>
      <c r="E12" s="259"/>
      <c r="F12" s="259"/>
      <c r="G12" s="259"/>
      <c r="H12" s="259"/>
      <c r="I12" s="259"/>
      <c r="J12" s="259"/>
      <c r="K12" s="257"/>
    </row>
    <row r="13" s="1" customFormat="1" ht="15" customHeight="1">
      <c r="B13" s="260"/>
      <c r="C13" s="261"/>
      <c r="D13" s="262" t="s">
        <v>1796</v>
      </c>
      <c r="E13" s="259"/>
      <c r="F13" s="259"/>
      <c r="G13" s="259"/>
      <c r="H13" s="259"/>
      <c r="I13" s="259"/>
      <c r="J13" s="259"/>
      <c r="K13" s="257"/>
    </row>
    <row r="14" s="1" customFormat="1" ht="12.75" customHeight="1">
      <c r="B14" s="260"/>
      <c r="C14" s="261"/>
      <c r="D14" s="261"/>
      <c r="E14" s="261"/>
      <c r="F14" s="261"/>
      <c r="G14" s="261"/>
      <c r="H14" s="261"/>
      <c r="I14" s="261"/>
      <c r="J14" s="261"/>
      <c r="K14" s="257"/>
    </row>
    <row r="15" s="1" customFormat="1" ht="15" customHeight="1">
      <c r="B15" s="260"/>
      <c r="C15" s="261"/>
      <c r="D15" s="259" t="s">
        <v>1797</v>
      </c>
      <c r="E15" s="259"/>
      <c r="F15" s="259"/>
      <c r="G15" s="259"/>
      <c r="H15" s="259"/>
      <c r="I15" s="259"/>
      <c r="J15" s="259"/>
      <c r="K15" s="257"/>
    </row>
    <row r="16" s="1" customFormat="1" ht="15" customHeight="1">
      <c r="B16" s="260"/>
      <c r="C16" s="261"/>
      <c r="D16" s="259" t="s">
        <v>1798</v>
      </c>
      <c r="E16" s="259"/>
      <c r="F16" s="259"/>
      <c r="G16" s="259"/>
      <c r="H16" s="259"/>
      <c r="I16" s="259"/>
      <c r="J16" s="259"/>
      <c r="K16" s="257"/>
    </row>
    <row r="17" s="1" customFormat="1" ht="15" customHeight="1">
      <c r="B17" s="260"/>
      <c r="C17" s="261"/>
      <c r="D17" s="259" t="s">
        <v>1799</v>
      </c>
      <c r="E17" s="259"/>
      <c r="F17" s="259"/>
      <c r="G17" s="259"/>
      <c r="H17" s="259"/>
      <c r="I17" s="259"/>
      <c r="J17" s="259"/>
      <c r="K17" s="257"/>
    </row>
    <row r="18" s="1" customFormat="1" ht="15" customHeight="1">
      <c r="B18" s="260"/>
      <c r="C18" s="261"/>
      <c r="D18" s="261"/>
      <c r="E18" s="263" t="s">
        <v>82</v>
      </c>
      <c r="F18" s="259" t="s">
        <v>1800</v>
      </c>
      <c r="G18" s="259"/>
      <c r="H18" s="259"/>
      <c r="I18" s="259"/>
      <c r="J18" s="259"/>
      <c r="K18" s="257"/>
    </row>
    <row r="19" s="1" customFormat="1" ht="15" customHeight="1">
      <c r="B19" s="260"/>
      <c r="C19" s="261"/>
      <c r="D19" s="261"/>
      <c r="E19" s="263" t="s">
        <v>1801</v>
      </c>
      <c r="F19" s="259" t="s">
        <v>1802</v>
      </c>
      <c r="G19" s="259"/>
      <c r="H19" s="259"/>
      <c r="I19" s="259"/>
      <c r="J19" s="259"/>
      <c r="K19" s="257"/>
    </row>
    <row r="20" s="1" customFormat="1" ht="15" customHeight="1">
      <c r="B20" s="260"/>
      <c r="C20" s="261"/>
      <c r="D20" s="261"/>
      <c r="E20" s="263" t="s">
        <v>1803</v>
      </c>
      <c r="F20" s="259" t="s">
        <v>1804</v>
      </c>
      <c r="G20" s="259"/>
      <c r="H20" s="259"/>
      <c r="I20" s="259"/>
      <c r="J20" s="259"/>
      <c r="K20" s="257"/>
    </row>
    <row r="21" s="1" customFormat="1" ht="15" customHeight="1">
      <c r="B21" s="260"/>
      <c r="C21" s="261"/>
      <c r="D21" s="261"/>
      <c r="E21" s="263" t="s">
        <v>1805</v>
      </c>
      <c r="F21" s="259" t="s">
        <v>1806</v>
      </c>
      <c r="G21" s="259"/>
      <c r="H21" s="259"/>
      <c r="I21" s="259"/>
      <c r="J21" s="259"/>
      <c r="K21" s="257"/>
    </row>
    <row r="22" s="1" customFormat="1" ht="15" customHeight="1">
      <c r="B22" s="260"/>
      <c r="C22" s="261"/>
      <c r="D22" s="261"/>
      <c r="E22" s="263" t="s">
        <v>1807</v>
      </c>
      <c r="F22" s="259" t="s">
        <v>1808</v>
      </c>
      <c r="G22" s="259"/>
      <c r="H22" s="259"/>
      <c r="I22" s="259"/>
      <c r="J22" s="259"/>
      <c r="K22" s="257"/>
    </row>
    <row r="23" s="1" customFormat="1" ht="15" customHeight="1">
      <c r="B23" s="260"/>
      <c r="C23" s="261"/>
      <c r="D23" s="261"/>
      <c r="E23" s="263" t="s">
        <v>91</v>
      </c>
      <c r="F23" s="259" t="s">
        <v>1809</v>
      </c>
      <c r="G23" s="259"/>
      <c r="H23" s="259"/>
      <c r="I23" s="259"/>
      <c r="J23" s="259"/>
      <c r="K23" s="257"/>
    </row>
    <row r="24" s="1" customFormat="1" ht="12.75" customHeight="1">
      <c r="B24" s="260"/>
      <c r="C24" s="261"/>
      <c r="D24" s="261"/>
      <c r="E24" s="261"/>
      <c r="F24" s="261"/>
      <c r="G24" s="261"/>
      <c r="H24" s="261"/>
      <c r="I24" s="261"/>
      <c r="J24" s="261"/>
      <c r="K24" s="257"/>
    </row>
    <row r="25" s="1" customFormat="1" ht="15" customHeight="1">
      <c r="B25" s="260"/>
      <c r="C25" s="259" t="s">
        <v>1810</v>
      </c>
      <c r="D25" s="259"/>
      <c r="E25" s="259"/>
      <c r="F25" s="259"/>
      <c r="G25" s="259"/>
      <c r="H25" s="259"/>
      <c r="I25" s="259"/>
      <c r="J25" s="259"/>
      <c r="K25" s="257"/>
    </row>
    <row r="26" s="1" customFormat="1" ht="15" customHeight="1">
      <c r="B26" s="260"/>
      <c r="C26" s="259" t="s">
        <v>1811</v>
      </c>
      <c r="D26" s="259"/>
      <c r="E26" s="259"/>
      <c r="F26" s="259"/>
      <c r="G26" s="259"/>
      <c r="H26" s="259"/>
      <c r="I26" s="259"/>
      <c r="J26" s="259"/>
      <c r="K26" s="257"/>
    </row>
    <row r="27" s="1" customFormat="1" ht="15" customHeight="1">
      <c r="B27" s="260"/>
      <c r="C27" s="259"/>
      <c r="D27" s="259" t="s">
        <v>1812</v>
      </c>
      <c r="E27" s="259"/>
      <c r="F27" s="259"/>
      <c r="G27" s="259"/>
      <c r="H27" s="259"/>
      <c r="I27" s="259"/>
      <c r="J27" s="259"/>
      <c r="K27" s="257"/>
    </row>
    <row r="28" s="1" customFormat="1" ht="15" customHeight="1">
      <c r="B28" s="260"/>
      <c r="C28" s="261"/>
      <c r="D28" s="259" t="s">
        <v>1813</v>
      </c>
      <c r="E28" s="259"/>
      <c r="F28" s="259"/>
      <c r="G28" s="259"/>
      <c r="H28" s="259"/>
      <c r="I28" s="259"/>
      <c r="J28" s="259"/>
      <c r="K28" s="257"/>
    </row>
    <row r="29" s="1" customFormat="1" ht="12.75" customHeight="1">
      <c r="B29" s="260"/>
      <c r="C29" s="261"/>
      <c r="D29" s="261"/>
      <c r="E29" s="261"/>
      <c r="F29" s="261"/>
      <c r="G29" s="261"/>
      <c r="H29" s="261"/>
      <c r="I29" s="261"/>
      <c r="J29" s="261"/>
      <c r="K29" s="257"/>
    </row>
    <row r="30" s="1" customFormat="1" ht="15" customHeight="1">
      <c r="B30" s="260"/>
      <c r="C30" s="261"/>
      <c r="D30" s="259" t="s">
        <v>1814</v>
      </c>
      <c r="E30" s="259"/>
      <c r="F30" s="259"/>
      <c r="G30" s="259"/>
      <c r="H30" s="259"/>
      <c r="I30" s="259"/>
      <c r="J30" s="259"/>
      <c r="K30" s="257"/>
    </row>
    <row r="31" s="1" customFormat="1" ht="15" customHeight="1">
      <c r="B31" s="260"/>
      <c r="C31" s="261"/>
      <c r="D31" s="259" t="s">
        <v>1815</v>
      </c>
      <c r="E31" s="259"/>
      <c r="F31" s="259"/>
      <c r="G31" s="259"/>
      <c r="H31" s="259"/>
      <c r="I31" s="259"/>
      <c r="J31" s="259"/>
      <c r="K31" s="257"/>
    </row>
    <row r="32" s="1" customFormat="1" ht="12.75" customHeight="1">
      <c r="B32" s="260"/>
      <c r="C32" s="261"/>
      <c r="D32" s="261"/>
      <c r="E32" s="261"/>
      <c r="F32" s="261"/>
      <c r="G32" s="261"/>
      <c r="H32" s="261"/>
      <c r="I32" s="261"/>
      <c r="J32" s="261"/>
      <c r="K32" s="257"/>
    </row>
    <row r="33" s="1" customFormat="1" ht="15" customHeight="1">
      <c r="B33" s="260"/>
      <c r="C33" s="261"/>
      <c r="D33" s="259" t="s">
        <v>1816</v>
      </c>
      <c r="E33" s="259"/>
      <c r="F33" s="259"/>
      <c r="G33" s="259"/>
      <c r="H33" s="259"/>
      <c r="I33" s="259"/>
      <c r="J33" s="259"/>
      <c r="K33" s="257"/>
    </row>
    <row r="34" s="1" customFormat="1" ht="15" customHeight="1">
      <c r="B34" s="260"/>
      <c r="C34" s="261"/>
      <c r="D34" s="259" t="s">
        <v>1817</v>
      </c>
      <c r="E34" s="259"/>
      <c r="F34" s="259"/>
      <c r="G34" s="259"/>
      <c r="H34" s="259"/>
      <c r="I34" s="259"/>
      <c r="J34" s="259"/>
      <c r="K34" s="257"/>
    </row>
    <row r="35" s="1" customFormat="1" ht="15" customHeight="1">
      <c r="B35" s="260"/>
      <c r="C35" s="261"/>
      <c r="D35" s="259" t="s">
        <v>1818</v>
      </c>
      <c r="E35" s="259"/>
      <c r="F35" s="259"/>
      <c r="G35" s="259"/>
      <c r="H35" s="259"/>
      <c r="I35" s="259"/>
      <c r="J35" s="259"/>
      <c r="K35" s="257"/>
    </row>
    <row r="36" s="1" customFormat="1" ht="15" customHeight="1">
      <c r="B36" s="260"/>
      <c r="C36" s="261"/>
      <c r="D36" s="259"/>
      <c r="E36" s="262" t="s">
        <v>112</v>
      </c>
      <c r="F36" s="259"/>
      <c r="G36" s="259" t="s">
        <v>1819</v>
      </c>
      <c r="H36" s="259"/>
      <c r="I36" s="259"/>
      <c r="J36" s="259"/>
      <c r="K36" s="257"/>
    </row>
    <row r="37" s="1" customFormat="1" ht="30.75" customHeight="1">
      <c r="B37" s="260"/>
      <c r="C37" s="261"/>
      <c r="D37" s="259"/>
      <c r="E37" s="262" t="s">
        <v>1820</v>
      </c>
      <c r="F37" s="259"/>
      <c r="G37" s="259" t="s">
        <v>1821</v>
      </c>
      <c r="H37" s="259"/>
      <c r="I37" s="259"/>
      <c r="J37" s="259"/>
      <c r="K37" s="257"/>
    </row>
    <row r="38" s="1" customFormat="1" ht="15" customHeight="1">
      <c r="B38" s="260"/>
      <c r="C38" s="261"/>
      <c r="D38" s="259"/>
      <c r="E38" s="262" t="s">
        <v>56</v>
      </c>
      <c r="F38" s="259"/>
      <c r="G38" s="259" t="s">
        <v>1822</v>
      </c>
      <c r="H38" s="259"/>
      <c r="I38" s="259"/>
      <c r="J38" s="259"/>
      <c r="K38" s="257"/>
    </row>
    <row r="39" s="1" customFormat="1" ht="15" customHeight="1">
      <c r="B39" s="260"/>
      <c r="C39" s="261"/>
      <c r="D39" s="259"/>
      <c r="E39" s="262" t="s">
        <v>57</v>
      </c>
      <c r="F39" s="259"/>
      <c r="G39" s="259" t="s">
        <v>1823</v>
      </c>
      <c r="H39" s="259"/>
      <c r="I39" s="259"/>
      <c r="J39" s="259"/>
      <c r="K39" s="257"/>
    </row>
    <row r="40" s="1" customFormat="1" ht="15" customHeight="1">
      <c r="B40" s="260"/>
      <c r="C40" s="261"/>
      <c r="D40" s="259"/>
      <c r="E40" s="262" t="s">
        <v>113</v>
      </c>
      <c r="F40" s="259"/>
      <c r="G40" s="259" t="s">
        <v>1824</v>
      </c>
      <c r="H40" s="259"/>
      <c r="I40" s="259"/>
      <c r="J40" s="259"/>
      <c r="K40" s="257"/>
    </row>
    <row r="41" s="1" customFormat="1" ht="15" customHeight="1">
      <c r="B41" s="260"/>
      <c r="C41" s="261"/>
      <c r="D41" s="259"/>
      <c r="E41" s="262" t="s">
        <v>114</v>
      </c>
      <c r="F41" s="259"/>
      <c r="G41" s="259" t="s">
        <v>1825</v>
      </c>
      <c r="H41" s="259"/>
      <c r="I41" s="259"/>
      <c r="J41" s="259"/>
      <c r="K41" s="257"/>
    </row>
    <row r="42" s="1" customFormat="1" ht="15" customHeight="1">
      <c r="B42" s="260"/>
      <c r="C42" s="261"/>
      <c r="D42" s="259"/>
      <c r="E42" s="262" t="s">
        <v>1826</v>
      </c>
      <c r="F42" s="259"/>
      <c r="G42" s="259" t="s">
        <v>1827</v>
      </c>
      <c r="H42" s="259"/>
      <c r="I42" s="259"/>
      <c r="J42" s="259"/>
      <c r="K42" s="257"/>
    </row>
    <row r="43" s="1" customFormat="1" ht="15" customHeight="1">
      <c r="B43" s="260"/>
      <c r="C43" s="261"/>
      <c r="D43" s="259"/>
      <c r="E43" s="262"/>
      <c r="F43" s="259"/>
      <c r="G43" s="259" t="s">
        <v>1828</v>
      </c>
      <c r="H43" s="259"/>
      <c r="I43" s="259"/>
      <c r="J43" s="259"/>
      <c r="K43" s="257"/>
    </row>
    <row r="44" s="1" customFormat="1" ht="15" customHeight="1">
      <c r="B44" s="260"/>
      <c r="C44" s="261"/>
      <c r="D44" s="259"/>
      <c r="E44" s="262" t="s">
        <v>1829</v>
      </c>
      <c r="F44" s="259"/>
      <c r="G44" s="259" t="s">
        <v>1830</v>
      </c>
      <c r="H44" s="259"/>
      <c r="I44" s="259"/>
      <c r="J44" s="259"/>
      <c r="K44" s="257"/>
    </row>
    <row r="45" s="1" customFormat="1" ht="15" customHeight="1">
      <c r="B45" s="260"/>
      <c r="C45" s="261"/>
      <c r="D45" s="259"/>
      <c r="E45" s="262" t="s">
        <v>116</v>
      </c>
      <c r="F45" s="259"/>
      <c r="G45" s="259" t="s">
        <v>1831</v>
      </c>
      <c r="H45" s="259"/>
      <c r="I45" s="259"/>
      <c r="J45" s="259"/>
      <c r="K45" s="257"/>
    </row>
    <row r="46" s="1" customFormat="1" ht="12.75" customHeight="1">
      <c r="B46" s="260"/>
      <c r="C46" s="261"/>
      <c r="D46" s="259"/>
      <c r="E46" s="259"/>
      <c r="F46" s="259"/>
      <c r="G46" s="259"/>
      <c r="H46" s="259"/>
      <c r="I46" s="259"/>
      <c r="J46" s="259"/>
      <c r="K46" s="257"/>
    </row>
    <row r="47" s="1" customFormat="1" ht="15" customHeight="1">
      <c r="B47" s="260"/>
      <c r="C47" s="261"/>
      <c r="D47" s="259" t="s">
        <v>1832</v>
      </c>
      <c r="E47" s="259"/>
      <c r="F47" s="259"/>
      <c r="G47" s="259"/>
      <c r="H47" s="259"/>
      <c r="I47" s="259"/>
      <c r="J47" s="259"/>
      <c r="K47" s="257"/>
    </row>
    <row r="48" s="1" customFormat="1" ht="15" customHeight="1">
      <c r="B48" s="260"/>
      <c r="C48" s="261"/>
      <c r="D48" s="261"/>
      <c r="E48" s="259" t="s">
        <v>1833</v>
      </c>
      <c r="F48" s="259"/>
      <c r="G48" s="259"/>
      <c r="H48" s="259"/>
      <c r="I48" s="259"/>
      <c r="J48" s="259"/>
      <c r="K48" s="257"/>
    </row>
    <row r="49" s="1" customFormat="1" ht="15" customHeight="1">
      <c r="B49" s="260"/>
      <c r="C49" s="261"/>
      <c r="D49" s="261"/>
      <c r="E49" s="259" t="s">
        <v>1834</v>
      </c>
      <c r="F49" s="259"/>
      <c r="G49" s="259"/>
      <c r="H49" s="259"/>
      <c r="I49" s="259"/>
      <c r="J49" s="259"/>
      <c r="K49" s="257"/>
    </row>
    <row r="50" s="1" customFormat="1" ht="15" customHeight="1">
      <c r="B50" s="260"/>
      <c r="C50" s="261"/>
      <c r="D50" s="261"/>
      <c r="E50" s="259" t="s">
        <v>1835</v>
      </c>
      <c r="F50" s="259"/>
      <c r="G50" s="259"/>
      <c r="H50" s="259"/>
      <c r="I50" s="259"/>
      <c r="J50" s="259"/>
      <c r="K50" s="257"/>
    </row>
    <row r="51" s="1" customFormat="1" ht="15" customHeight="1">
      <c r="B51" s="260"/>
      <c r="C51" s="261"/>
      <c r="D51" s="259" t="s">
        <v>1836</v>
      </c>
      <c r="E51" s="259"/>
      <c r="F51" s="259"/>
      <c r="G51" s="259"/>
      <c r="H51" s="259"/>
      <c r="I51" s="259"/>
      <c r="J51" s="259"/>
      <c r="K51" s="257"/>
    </row>
    <row r="52" s="1" customFormat="1" ht="25.5" customHeight="1">
      <c r="B52" s="255"/>
      <c r="C52" s="256" t="s">
        <v>1837</v>
      </c>
      <c r="D52" s="256"/>
      <c r="E52" s="256"/>
      <c r="F52" s="256"/>
      <c r="G52" s="256"/>
      <c r="H52" s="256"/>
      <c r="I52" s="256"/>
      <c r="J52" s="256"/>
      <c r="K52" s="257"/>
    </row>
    <row r="53" s="1" customFormat="1" ht="5.25" customHeight="1">
      <c r="B53" s="255"/>
      <c r="C53" s="258"/>
      <c r="D53" s="258"/>
      <c r="E53" s="258"/>
      <c r="F53" s="258"/>
      <c r="G53" s="258"/>
      <c r="H53" s="258"/>
      <c r="I53" s="258"/>
      <c r="J53" s="258"/>
      <c r="K53" s="257"/>
    </row>
    <row r="54" s="1" customFormat="1" ht="15" customHeight="1">
      <c r="B54" s="255"/>
      <c r="C54" s="259" t="s">
        <v>1838</v>
      </c>
      <c r="D54" s="259"/>
      <c r="E54" s="259"/>
      <c r="F54" s="259"/>
      <c r="G54" s="259"/>
      <c r="H54" s="259"/>
      <c r="I54" s="259"/>
      <c r="J54" s="259"/>
      <c r="K54" s="257"/>
    </row>
    <row r="55" s="1" customFormat="1" ht="15" customHeight="1">
      <c r="B55" s="255"/>
      <c r="C55" s="259" t="s">
        <v>1839</v>
      </c>
      <c r="D55" s="259"/>
      <c r="E55" s="259"/>
      <c r="F55" s="259"/>
      <c r="G55" s="259"/>
      <c r="H55" s="259"/>
      <c r="I55" s="259"/>
      <c r="J55" s="259"/>
      <c r="K55" s="257"/>
    </row>
    <row r="56" s="1" customFormat="1" ht="12.75" customHeight="1">
      <c r="B56" s="255"/>
      <c r="C56" s="259"/>
      <c r="D56" s="259"/>
      <c r="E56" s="259"/>
      <c r="F56" s="259"/>
      <c r="G56" s="259"/>
      <c r="H56" s="259"/>
      <c r="I56" s="259"/>
      <c r="J56" s="259"/>
      <c r="K56" s="257"/>
    </row>
    <row r="57" s="1" customFormat="1" ht="15" customHeight="1">
      <c r="B57" s="255"/>
      <c r="C57" s="259" t="s">
        <v>1840</v>
      </c>
      <c r="D57" s="259"/>
      <c r="E57" s="259"/>
      <c r="F57" s="259"/>
      <c r="G57" s="259"/>
      <c r="H57" s="259"/>
      <c r="I57" s="259"/>
      <c r="J57" s="259"/>
      <c r="K57" s="257"/>
    </row>
    <row r="58" s="1" customFormat="1" ht="15" customHeight="1">
      <c r="B58" s="255"/>
      <c r="C58" s="261"/>
      <c r="D58" s="259" t="s">
        <v>1841</v>
      </c>
      <c r="E58" s="259"/>
      <c r="F58" s="259"/>
      <c r="G58" s="259"/>
      <c r="H58" s="259"/>
      <c r="I58" s="259"/>
      <c r="J58" s="259"/>
      <c r="K58" s="257"/>
    </row>
    <row r="59" s="1" customFormat="1" ht="15" customHeight="1">
      <c r="B59" s="255"/>
      <c r="C59" s="261"/>
      <c r="D59" s="259" t="s">
        <v>1842</v>
      </c>
      <c r="E59" s="259"/>
      <c r="F59" s="259"/>
      <c r="G59" s="259"/>
      <c r="H59" s="259"/>
      <c r="I59" s="259"/>
      <c r="J59" s="259"/>
      <c r="K59" s="257"/>
    </row>
    <row r="60" s="1" customFormat="1" ht="15" customHeight="1">
      <c r="B60" s="255"/>
      <c r="C60" s="261"/>
      <c r="D60" s="259" t="s">
        <v>1843</v>
      </c>
      <c r="E60" s="259"/>
      <c r="F60" s="259"/>
      <c r="G60" s="259"/>
      <c r="H60" s="259"/>
      <c r="I60" s="259"/>
      <c r="J60" s="259"/>
      <c r="K60" s="257"/>
    </row>
    <row r="61" s="1" customFormat="1" ht="15" customHeight="1">
      <c r="B61" s="255"/>
      <c r="C61" s="261"/>
      <c r="D61" s="259" t="s">
        <v>1844</v>
      </c>
      <c r="E61" s="259"/>
      <c r="F61" s="259"/>
      <c r="G61" s="259"/>
      <c r="H61" s="259"/>
      <c r="I61" s="259"/>
      <c r="J61" s="259"/>
      <c r="K61" s="257"/>
    </row>
    <row r="62" s="1" customFormat="1" ht="15" customHeight="1">
      <c r="B62" s="255"/>
      <c r="C62" s="261"/>
      <c r="D62" s="264" t="s">
        <v>1845</v>
      </c>
      <c r="E62" s="264"/>
      <c r="F62" s="264"/>
      <c r="G62" s="264"/>
      <c r="H62" s="264"/>
      <c r="I62" s="264"/>
      <c r="J62" s="264"/>
      <c r="K62" s="257"/>
    </row>
    <row r="63" s="1" customFormat="1" ht="15" customHeight="1">
      <c r="B63" s="255"/>
      <c r="C63" s="261"/>
      <c r="D63" s="259" t="s">
        <v>1846</v>
      </c>
      <c r="E63" s="259"/>
      <c r="F63" s="259"/>
      <c r="G63" s="259"/>
      <c r="H63" s="259"/>
      <c r="I63" s="259"/>
      <c r="J63" s="259"/>
      <c r="K63" s="257"/>
    </row>
    <row r="64" s="1" customFormat="1" ht="12.75" customHeight="1">
      <c r="B64" s="255"/>
      <c r="C64" s="261"/>
      <c r="D64" s="261"/>
      <c r="E64" s="265"/>
      <c r="F64" s="261"/>
      <c r="G64" s="261"/>
      <c r="H64" s="261"/>
      <c r="I64" s="261"/>
      <c r="J64" s="261"/>
      <c r="K64" s="257"/>
    </row>
    <row r="65" s="1" customFormat="1" ht="15" customHeight="1">
      <c r="B65" s="255"/>
      <c r="C65" s="261"/>
      <c r="D65" s="259" t="s">
        <v>1847</v>
      </c>
      <c r="E65" s="259"/>
      <c r="F65" s="259"/>
      <c r="G65" s="259"/>
      <c r="H65" s="259"/>
      <c r="I65" s="259"/>
      <c r="J65" s="259"/>
      <c r="K65" s="257"/>
    </row>
    <row r="66" s="1" customFormat="1" ht="15" customHeight="1">
      <c r="B66" s="255"/>
      <c r="C66" s="261"/>
      <c r="D66" s="264" t="s">
        <v>1848</v>
      </c>
      <c r="E66" s="264"/>
      <c r="F66" s="264"/>
      <c r="G66" s="264"/>
      <c r="H66" s="264"/>
      <c r="I66" s="264"/>
      <c r="J66" s="264"/>
      <c r="K66" s="257"/>
    </row>
    <row r="67" s="1" customFormat="1" ht="15" customHeight="1">
      <c r="B67" s="255"/>
      <c r="C67" s="261"/>
      <c r="D67" s="259" t="s">
        <v>1849</v>
      </c>
      <c r="E67" s="259"/>
      <c r="F67" s="259"/>
      <c r="G67" s="259"/>
      <c r="H67" s="259"/>
      <c r="I67" s="259"/>
      <c r="J67" s="259"/>
      <c r="K67" s="257"/>
    </row>
    <row r="68" s="1" customFormat="1" ht="15" customHeight="1">
      <c r="B68" s="255"/>
      <c r="C68" s="261"/>
      <c r="D68" s="259" t="s">
        <v>1850</v>
      </c>
      <c r="E68" s="259"/>
      <c r="F68" s="259"/>
      <c r="G68" s="259"/>
      <c r="H68" s="259"/>
      <c r="I68" s="259"/>
      <c r="J68" s="259"/>
      <c r="K68" s="257"/>
    </row>
    <row r="69" s="1" customFormat="1" ht="15" customHeight="1">
      <c r="B69" s="255"/>
      <c r="C69" s="261"/>
      <c r="D69" s="259" t="s">
        <v>1851</v>
      </c>
      <c r="E69" s="259"/>
      <c r="F69" s="259"/>
      <c r="G69" s="259"/>
      <c r="H69" s="259"/>
      <c r="I69" s="259"/>
      <c r="J69" s="259"/>
      <c r="K69" s="257"/>
    </row>
    <row r="70" s="1" customFormat="1" ht="15" customHeight="1">
      <c r="B70" s="255"/>
      <c r="C70" s="261"/>
      <c r="D70" s="259" t="s">
        <v>1852</v>
      </c>
      <c r="E70" s="259"/>
      <c r="F70" s="259"/>
      <c r="G70" s="259"/>
      <c r="H70" s="259"/>
      <c r="I70" s="259"/>
      <c r="J70" s="259"/>
      <c r="K70" s="257"/>
    </row>
    <row r="71" s="1" customFormat="1" ht="12.75" customHeight="1">
      <c r="B71" s="266"/>
      <c r="C71" s="267"/>
      <c r="D71" s="267"/>
      <c r="E71" s="267"/>
      <c r="F71" s="267"/>
      <c r="G71" s="267"/>
      <c r="H71" s="267"/>
      <c r="I71" s="267"/>
      <c r="J71" s="267"/>
      <c r="K71" s="268"/>
    </row>
    <row r="72" s="1" customFormat="1" ht="18.75" customHeight="1">
      <c r="B72" s="269"/>
      <c r="C72" s="269"/>
      <c r="D72" s="269"/>
      <c r="E72" s="269"/>
      <c r="F72" s="269"/>
      <c r="G72" s="269"/>
      <c r="H72" s="269"/>
      <c r="I72" s="269"/>
      <c r="J72" s="269"/>
      <c r="K72" s="270"/>
    </row>
    <row r="73" s="1" customFormat="1" ht="18.75" customHeight="1">
      <c r="B73" s="270"/>
      <c r="C73" s="270"/>
      <c r="D73" s="270"/>
      <c r="E73" s="270"/>
      <c r="F73" s="270"/>
      <c r="G73" s="270"/>
      <c r="H73" s="270"/>
      <c r="I73" s="270"/>
      <c r="J73" s="270"/>
      <c r="K73" s="270"/>
    </row>
    <row r="74" s="1" customFormat="1" ht="7.5" customHeight="1">
      <c r="B74" s="271"/>
      <c r="C74" s="272"/>
      <c r="D74" s="272"/>
      <c r="E74" s="272"/>
      <c r="F74" s="272"/>
      <c r="G74" s="272"/>
      <c r="H74" s="272"/>
      <c r="I74" s="272"/>
      <c r="J74" s="272"/>
      <c r="K74" s="273"/>
    </row>
    <row r="75" s="1" customFormat="1" ht="45" customHeight="1">
      <c r="B75" s="274"/>
      <c r="C75" s="275" t="s">
        <v>1853</v>
      </c>
      <c r="D75" s="275"/>
      <c r="E75" s="275"/>
      <c r="F75" s="275"/>
      <c r="G75" s="275"/>
      <c r="H75" s="275"/>
      <c r="I75" s="275"/>
      <c r="J75" s="275"/>
      <c r="K75" s="276"/>
    </row>
    <row r="76" s="1" customFormat="1" ht="17.25" customHeight="1">
      <c r="B76" s="274"/>
      <c r="C76" s="277" t="s">
        <v>1854</v>
      </c>
      <c r="D76" s="277"/>
      <c r="E76" s="277"/>
      <c r="F76" s="277" t="s">
        <v>1855</v>
      </c>
      <c r="G76" s="278"/>
      <c r="H76" s="277" t="s">
        <v>57</v>
      </c>
      <c r="I76" s="277" t="s">
        <v>60</v>
      </c>
      <c r="J76" s="277" t="s">
        <v>1856</v>
      </c>
      <c r="K76" s="276"/>
    </row>
    <row r="77" s="1" customFormat="1" ht="17.25" customHeight="1">
      <c r="B77" s="274"/>
      <c r="C77" s="279" t="s">
        <v>1857</v>
      </c>
      <c r="D77" s="279"/>
      <c r="E77" s="279"/>
      <c r="F77" s="280" t="s">
        <v>1858</v>
      </c>
      <c r="G77" s="281"/>
      <c r="H77" s="279"/>
      <c r="I77" s="279"/>
      <c r="J77" s="279" t="s">
        <v>1859</v>
      </c>
      <c r="K77" s="276"/>
    </row>
    <row r="78" s="1" customFormat="1" ht="5.25" customHeight="1">
      <c r="B78" s="274"/>
      <c r="C78" s="282"/>
      <c r="D78" s="282"/>
      <c r="E78" s="282"/>
      <c r="F78" s="282"/>
      <c r="G78" s="283"/>
      <c r="H78" s="282"/>
      <c r="I78" s="282"/>
      <c r="J78" s="282"/>
      <c r="K78" s="276"/>
    </row>
    <row r="79" s="1" customFormat="1" ht="15" customHeight="1">
      <c r="B79" s="274"/>
      <c r="C79" s="262" t="s">
        <v>56</v>
      </c>
      <c r="D79" s="284"/>
      <c r="E79" s="284"/>
      <c r="F79" s="285" t="s">
        <v>1860</v>
      </c>
      <c r="G79" s="286"/>
      <c r="H79" s="262" t="s">
        <v>1861</v>
      </c>
      <c r="I79" s="262" t="s">
        <v>1862</v>
      </c>
      <c r="J79" s="262">
        <v>20</v>
      </c>
      <c r="K79" s="276"/>
    </row>
    <row r="80" s="1" customFormat="1" ht="15" customHeight="1">
      <c r="B80" s="274"/>
      <c r="C80" s="262" t="s">
        <v>1863</v>
      </c>
      <c r="D80" s="262"/>
      <c r="E80" s="262"/>
      <c r="F80" s="285" t="s">
        <v>1860</v>
      </c>
      <c r="G80" s="286"/>
      <c r="H80" s="262" t="s">
        <v>1864</v>
      </c>
      <c r="I80" s="262" t="s">
        <v>1862</v>
      </c>
      <c r="J80" s="262">
        <v>120</v>
      </c>
      <c r="K80" s="276"/>
    </row>
    <row r="81" s="1" customFormat="1" ht="15" customHeight="1">
      <c r="B81" s="287"/>
      <c r="C81" s="262" t="s">
        <v>1865</v>
      </c>
      <c r="D81" s="262"/>
      <c r="E81" s="262"/>
      <c r="F81" s="285" t="s">
        <v>1866</v>
      </c>
      <c r="G81" s="286"/>
      <c r="H81" s="262" t="s">
        <v>1867</v>
      </c>
      <c r="I81" s="262" t="s">
        <v>1862</v>
      </c>
      <c r="J81" s="262">
        <v>50</v>
      </c>
      <c r="K81" s="276"/>
    </row>
    <row r="82" s="1" customFormat="1" ht="15" customHeight="1">
      <c r="B82" s="287"/>
      <c r="C82" s="262" t="s">
        <v>1868</v>
      </c>
      <c r="D82" s="262"/>
      <c r="E82" s="262"/>
      <c r="F82" s="285" t="s">
        <v>1860</v>
      </c>
      <c r="G82" s="286"/>
      <c r="H82" s="262" t="s">
        <v>1869</v>
      </c>
      <c r="I82" s="262" t="s">
        <v>1870</v>
      </c>
      <c r="J82" s="262"/>
      <c r="K82" s="276"/>
    </row>
    <row r="83" s="1" customFormat="1" ht="15" customHeight="1">
      <c r="B83" s="287"/>
      <c r="C83" s="288" t="s">
        <v>1871</v>
      </c>
      <c r="D83" s="288"/>
      <c r="E83" s="288"/>
      <c r="F83" s="289" t="s">
        <v>1866</v>
      </c>
      <c r="G83" s="288"/>
      <c r="H83" s="288" t="s">
        <v>1872</v>
      </c>
      <c r="I83" s="288" t="s">
        <v>1862</v>
      </c>
      <c r="J83" s="288">
        <v>15</v>
      </c>
      <c r="K83" s="276"/>
    </row>
    <row r="84" s="1" customFormat="1" ht="15" customHeight="1">
      <c r="B84" s="287"/>
      <c r="C84" s="288" t="s">
        <v>1873</v>
      </c>
      <c r="D84" s="288"/>
      <c r="E84" s="288"/>
      <c r="F84" s="289" t="s">
        <v>1866</v>
      </c>
      <c r="G84" s="288"/>
      <c r="H84" s="288" t="s">
        <v>1874</v>
      </c>
      <c r="I84" s="288" t="s">
        <v>1862</v>
      </c>
      <c r="J84" s="288">
        <v>15</v>
      </c>
      <c r="K84" s="276"/>
    </row>
    <row r="85" s="1" customFormat="1" ht="15" customHeight="1">
      <c r="B85" s="287"/>
      <c r="C85" s="288" t="s">
        <v>1875</v>
      </c>
      <c r="D85" s="288"/>
      <c r="E85" s="288"/>
      <c r="F85" s="289" t="s">
        <v>1866</v>
      </c>
      <c r="G85" s="288"/>
      <c r="H85" s="288" t="s">
        <v>1876</v>
      </c>
      <c r="I85" s="288" t="s">
        <v>1862</v>
      </c>
      <c r="J85" s="288">
        <v>20</v>
      </c>
      <c r="K85" s="276"/>
    </row>
    <row r="86" s="1" customFormat="1" ht="15" customHeight="1">
      <c r="B86" s="287"/>
      <c r="C86" s="288" t="s">
        <v>1877</v>
      </c>
      <c r="D86" s="288"/>
      <c r="E86" s="288"/>
      <c r="F86" s="289" t="s">
        <v>1866</v>
      </c>
      <c r="G86" s="288"/>
      <c r="H86" s="288" t="s">
        <v>1878</v>
      </c>
      <c r="I86" s="288" t="s">
        <v>1862</v>
      </c>
      <c r="J86" s="288">
        <v>20</v>
      </c>
      <c r="K86" s="276"/>
    </row>
    <row r="87" s="1" customFormat="1" ht="15" customHeight="1">
      <c r="B87" s="287"/>
      <c r="C87" s="262" t="s">
        <v>1879</v>
      </c>
      <c r="D87" s="262"/>
      <c r="E87" s="262"/>
      <c r="F87" s="285" t="s">
        <v>1866</v>
      </c>
      <c r="G87" s="286"/>
      <c r="H87" s="262" t="s">
        <v>1880</v>
      </c>
      <c r="I87" s="262" t="s">
        <v>1862</v>
      </c>
      <c r="J87" s="262">
        <v>50</v>
      </c>
      <c r="K87" s="276"/>
    </row>
    <row r="88" s="1" customFormat="1" ht="15" customHeight="1">
      <c r="B88" s="287"/>
      <c r="C88" s="262" t="s">
        <v>1881</v>
      </c>
      <c r="D88" s="262"/>
      <c r="E88" s="262"/>
      <c r="F88" s="285" t="s">
        <v>1866</v>
      </c>
      <c r="G88" s="286"/>
      <c r="H88" s="262" t="s">
        <v>1882</v>
      </c>
      <c r="I88" s="262" t="s">
        <v>1862</v>
      </c>
      <c r="J88" s="262">
        <v>20</v>
      </c>
      <c r="K88" s="276"/>
    </row>
    <row r="89" s="1" customFormat="1" ht="15" customHeight="1">
      <c r="B89" s="287"/>
      <c r="C89" s="262" t="s">
        <v>1883</v>
      </c>
      <c r="D89" s="262"/>
      <c r="E89" s="262"/>
      <c r="F89" s="285" t="s">
        <v>1866</v>
      </c>
      <c r="G89" s="286"/>
      <c r="H89" s="262" t="s">
        <v>1884</v>
      </c>
      <c r="I89" s="262" t="s">
        <v>1862</v>
      </c>
      <c r="J89" s="262">
        <v>20</v>
      </c>
      <c r="K89" s="276"/>
    </row>
    <row r="90" s="1" customFormat="1" ht="15" customHeight="1">
      <c r="B90" s="287"/>
      <c r="C90" s="262" t="s">
        <v>1885</v>
      </c>
      <c r="D90" s="262"/>
      <c r="E90" s="262"/>
      <c r="F90" s="285" t="s">
        <v>1866</v>
      </c>
      <c r="G90" s="286"/>
      <c r="H90" s="262" t="s">
        <v>1886</v>
      </c>
      <c r="I90" s="262" t="s">
        <v>1862</v>
      </c>
      <c r="J90" s="262">
        <v>50</v>
      </c>
      <c r="K90" s="276"/>
    </row>
    <row r="91" s="1" customFormat="1" ht="15" customHeight="1">
      <c r="B91" s="287"/>
      <c r="C91" s="262" t="s">
        <v>1887</v>
      </c>
      <c r="D91" s="262"/>
      <c r="E91" s="262"/>
      <c r="F91" s="285" t="s">
        <v>1866</v>
      </c>
      <c r="G91" s="286"/>
      <c r="H91" s="262" t="s">
        <v>1887</v>
      </c>
      <c r="I91" s="262" t="s">
        <v>1862</v>
      </c>
      <c r="J91" s="262">
        <v>50</v>
      </c>
      <c r="K91" s="276"/>
    </row>
    <row r="92" s="1" customFormat="1" ht="15" customHeight="1">
      <c r="B92" s="287"/>
      <c r="C92" s="262" t="s">
        <v>1888</v>
      </c>
      <c r="D92" s="262"/>
      <c r="E92" s="262"/>
      <c r="F92" s="285" t="s">
        <v>1866</v>
      </c>
      <c r="G92" s="286"/>
      <c r="H92" s="262" t="s">
        <v>1889</v>
      </c>
      <c r="I92" s="262" t="s">
        <v>1862</v>
      </c>
      <c r="J92" s="262">
        <v>255</v>
      </c>
      <c r="K92" s="276"/>
    </row>
    <row r="93" s="1" customFormat="1" ht="15" customHeight="1">
      <c r="B93" s="287"/>
      <c r="C93" s="262" t="s">
        <v>1890</v>
      </c>
      <c r="D93" s="262"/>
      <c r="E93" s="262"/>
      <c r="F93" s="285" t="s">
        <v>1860</v>
      </c>
      <c r="G93" s="286"/>
      <c r="H93" s="262" t="s">
        <v>1891</v>
      </c>
      <c r="I93" s="262" t="s">
        <v>1892</v>
      </c>
      <c r="J93" s="262"/>
      <c r="K93" s="276"/>
    </row>
    <row r="94" s="1" customFormat="1" ht="15" customHeight="1">
      <c r="B94" s="287"/>
      <c r="C94" s="262" t="s">
        <v>1893</v>
      </c>
      <c r="D94" s="262"/>
      <c r="E94" s="262"/>
      <c r="F94" s="285" t="s">
        <v>1860</v>
      </c>
      <c r="G94" s="286"/>
      <c r="H94" s="262" t="s">
        <v>1894</v>
      </c>
      <c r="I94" s="262" t="s">
        <v>1895</v>
      </c>
      <c r="J94" s="262"/>
      <c r="K94" s="276"/>
    </row>
    <row r="95" s="1" customFormat="1" ht="15" customHeight="1">
      <c r="B95" s="287"/>
      <c r="C95" s="262" t="s">
        <v>1896</v>
      </c>
      <c r="D95" s="262"/>
      <c r="E95" s="262"/>
      <c r="F95" s="285" t="s">
        <v>1860</v>
      </c>
      <c r="G95" s="286"/>
      <c r="H95" s="262" t="s">
        <v>1896</v>
      </c>
      <c r="I95" s="262" t="s">
        <v>1895</v>
      </c>
      <c r="J95" s="262"/>
      <c r="K95" s="276"/>
    </row>
    <row r="96" s="1" customFormat="1" ht="15" customHeight="1">
      <c r="B96" s="287"/>
      <c r="C96" s="262" t="s">
        <v>41</v>
      </c>
      <c r="D96" s="262"/>
      <c r="E96" s="262"/>
      <c r="F96" s="285" t="s">
        <v>1860</v>
      </c>
      <c r="G96" s="286"/>
      <c r="H96" s="262" t="s">
        <v>1897</v>
      </c>
      <c r="I96" s="262" t="s">
        <v>1895</v>
      </c>
      <c r="J96" s="262"/>
      <c r="K96" s="276"/>
    </row>
    <row r="97" s="1" customFormat="1" ht="15" customHeight="1">
      <c r="B97" s="287"/>
      <c r="C97" s="262" t="s">
        <v>51</v>
      </c>
      <c r="D97" s="262"/>
      <c r="E97" s="262"/>
      <c r="F97" s="285" t="s">
        <v>1860</v>
      </c>
      <c r="G97" s="286"/>
      <c r="H97" s="262" t="s">
        <v>1898</v>
      </c>
      <c r="I97" s="262" t="s">
        <v>1895</v>
      </c>
      <c r="J97" s="262"/>
      <c r="K97" s="276"/>
    </row>
    <row r="98" s="1" customFormat="1" ht="15" customHeight="1">
      <c r="B98" s="290"/>
      <c r="C98" s="291"/>
      <c r="D98" s="291"/>
      <c r="E98" s="291"/>
      <c r="F98" s="291"/>
      <c r="G98" s="291"/>
      <c r="H98" s="291"/>
      <c r="I98" s="291"/>
      <c r="J98" s="291"/>
      <c r="K98" s="292"/>
    </row>
    <row r="99" s="1" customFormat="1" ht="18.75" customHeight="1">
      <c r="B99" s="293"/>
      <c r="C99" s="294"/>
      <c r="D99" s="294"/>
      <c r="E99" s="294"/>
      <c r="F99" s="294"/>
      <c r="G99" s="294"/>
      <c r="H99" s="294"/>
      <c r="I99" s="294"/>
      <c r="J99" s="294"/>
      <c r="K99" s="293"/>
    </row>
    <row r="100" s="1" customFormat="1" ht="18.75" customHeight="1">
      <c r="B100" s="270"/>
      <c r="C100" s="270"/>
      <c r="D100" s="270"/>
      <c r="E100" s="270"/>
      <c r="F100" s="270"/>
      <c r="G100" s="270"/>
      <c r="H100" s="270"/>
      <c r="I100" s="270"/>
      <c r="J100" s="270"/>
      <c r="K100" s="270"/>
    </row>
    <row r="101" s="1" customFormat="1" ht="7.5" customHeight="1">
      <c r="B101" s="271"/>
      <c r="C101" s="272"/>
      <c r="D101" s="272"/>
      <c r="E101" s="272"/>
      <c r="F101" s="272"/>
      <c r="G101" s="272"/>
      <c r="H101" s="272"/>
      <c r="I101" s="272"/>
      <c r="J101" s="272"/>
      <c r="K101" s="273"/>
    </row>
    <row r="102" s="1" customFormat="1" ht="45" customHeight="1">
      <c r="B102" s="274"/>
      <c r="C102" s="275" t="s">
        <v>1899</v>
      </c>
      <c r="D102" s="275"/>
      <c r="E102" s="275"/>
      <c r="F102" s="275"/>
      <c r="G102" s="275"/>
      <c r="H102" s="275"/>
      <c r="I102" s="275"/>
      <c r="J102" s="275"/>
      <c r="K102" s="276"/>
    </row>
    <row r="103" s="1" customFormat="1" ht="17.25" customHeight="1">
      <c r="B103" s="274"/>
      <c r="C103" s="277" t="s">
        <v>1854</v>
      </c>
      <c r="D103" s="277"/>
      <c r="E103" s="277"/>
      <c r="F103" s="277" t="s">
        <v>1855</v>
      </c>
      <c r="G103" s="278"/>
      <c r="H103" s="277" t="s">
        <v>57</v>
      </c>
      <c r="I103" s="277" t="s">
        <v>60</v>
      </c>
      <c r="J103" s="277" t="s">
        <v>1856</v>
      </c>
      <c r="K103" s="276"/>
    </row>
    <row r="104" s="1" customFormat="1" ht="17.25" customHeight="1">
      <c r="B104" s="274"/>
      <c r="C104" s="279" t="s">
        <v>1857</v>
      </c>
      <c r="D104" s="279"/>
      <c r="E104" s="279"/>
      <c r="F104" s="280" t="s">
        <v>1858</v>
      </c>
      <c r="G104" s="281"/>
      <c r="H104" s="279"/>
      <c r="I104" s="279"/>
      <c r="J104" s="279" t="s">
        <v>1859</v>
      </c>
      <c r="K104" s="276"/>
    </row>
    <row r="105" s="1" customFormat="1" ht="5.25" customHeight="1">
      <c r="B105" s="274"/>
      <c r="C105" s="277"/>
      <c r="D105" s="277"/>
      <c r="E105" s="277"/>
      <c r="F105" s="277"/>
      <c r="G105" s="295"/>
      <c r="H105" s="277"/>
      <c r="I105" s="277"/>
      <c r="J105" s="277"/>
      <c r="K105" s="276"/>
    </row>
    <row r="106" s="1" customFormat="1" ht="15" customHeight="1">
      <c r="B106" s="274"/>
      <c r="C106" s="262" t="s">
        <v>56</v>
      </c>
      <c r="D106" s="284"/>
      <c r="E106" s="284"/>
      <c r="F106" s="285" t="s">
        <v>1860</v>
      </c>
      <c r="G106" s="262"/>
      <c r="H106" s="262" t="s">
        <v>1900</v>
      </c>
      <c r="I106" s="262" t="s">
        <v>1862</v>
      </c>
      <c r="J106" s="262">
        <v>20</v>
      </c>
      <c r="K106" s="276"/>
    </row>
    <row r="107" s="1" customFormat="1" ht="15" customHeight="1">
      <c r="B107" s="274"/>
      <c r="C107" s="262" t="s">
        <v>1863</v>
      </c>
      <c r="D107" s="262"/>
      <c r="E107" s="262"/>
      <c r="F107" s="285" t="s">
        <v>1860</v>
      </c>
      <c r="G107" s="262"/>
      <c r="H107" s="262" t="s">
        <v>1900</v>
      </c>
      <c r="I107" s="262" t="s">
        <v>1862</v>
      </c>
      <c r="J107" s="262">
        <v>120</v>
      </c>
      <c r="K107" s="276"/>
    </row>
    <row r="108" s="1" customFormat="1" ht="15" customHeight="1">
      <c r="B108" s="287"/>
      <c r="C108" s="262" t="s">
        <v>1865</v>
      </c>
      <c r="D108" s="262"/>
      <c r="E108" s="262"/>
      <c r="F108" s="285" t="s">
        <v>1866</v>
      </c>
      <c r="G108" s="262"/>
      <c r="H108" s="262" t="s">
        <v>1900</v>
      </c>
      <c r="I108" s="262" t="s">
        <v>1862</v>
      </c>
      <c r="J108" s="262">
        <v>50</v>
      </c>
      <c r="K108" s="276"/>
    </row>
    <row r="109" s="1" customFormat="1" ht="15" customHeight="1">
      <c r="B109" s="287"/>
      <c r="C109" s="262" t="s">
        <v>1868</v>
      </c>
      <c r="D109" s="262"/>
      <c r="E109" s="262"/>
      <c r="F109" s="285" t="s">
        <v>1860</v>
      </c>
      <c r="G109" s="262"/>
      <c r="H109" s="262" t="s">
        <v>1900</v>
      </c>
      <c r="I109" s="262" t="s">
        <v>1870</v>
      </c>
      <c r="J109" s="262"/>
      <c r="K109" s="276"/>
    </row>
    <row r="110" s="1" customFormat="1" ht="15" customHeight="1">
      <c r="B110" s="287"/>
      <c r="C110" s="262" t="s">
        <v>1879</v>
      </c>
      <c r="D110" s="262"/>
      <c r="E110" s="262"/>
      <c r="F110" s="285" t="s">
        <v>1866</v>
      </c>
      <c r="G110" s="262"/>
      <c r="H110" s="262" t="s">
        <v>1900</v>
      </c>
      <c r="I110" s="262" t="s">
        <v>1862</v>
      </c>
      <c r="J110" s="262">
        <v>50</v>
      </c>
      <c r="K110" s="276"/>
    </row>
    <row r="111" s="1" customFormat="1" ht="15" customHeight="1">
      <c r="B111" s="287"/>
      <c r="C111" s="262" t="s">
        <v>1887</v>
      </c>
      <c r="D111" s="262"/>
      <c r="E111" s="262"/>
      <c r="F111" s="285" t="s">
        <v>1866</v>
      </c>
      <c r="G111" s="262"/>
      <c r="H111" s="262" t="s">
        <v>1900</v>
      </c>
      <c r="I111" s="262" t="s">
        <v>1862</v>
      </c>
      <c r="J111" s="262">
        <v>50</v>
      </c>
      <c r="K111" s="276"/>
    </row>
    <row r="112" s="1" customFormat="1" ht="15" customHeight="1">
      <c r="B112" s="287"/>
      <c r="C112" s="262" t="s">
        <v>1885</v>
      </c>
      <c r="D112" s="262"/>
      <c r="E112" s="262"/>
      <c r="F112" s="285" t="s">
        <v>1866</v>
      </c>
      <c r="G112" s="262"/>
      <c r="H112" s="262" t="s">
        <v>1900</v>
      </c>
      <c r="I112" s="262" t="s">
        <v>1862</v>
      </c>
      <c r="J112" s="262">
        <v>50</v>
      </c>
      <c r="K112" s="276"/>
    </row>
    <row r="113" s="1" customFormat="1" ht="15" customHeight="1">
      <c r="B113" s="287"/>
      <c r="C113" s="262" t="s">
        <v>56</v>
      </c>
      <c r="D113" s="262"/>
      <c r="E113" s="262"/>
      <c r="F113" s="285" t="s">
        <v>1860</v>
      </c>
      <c r="G113" s="262"/>
      <c r="H113" s="262" t="s">
        <v>1901</v>
      </c>
      <c r="I113" s="262" t="s">
        <v>1862</v>
      </c>
      <c r="J113" s="262">
        <v>20</v>
      </c>
      <c r="K113" s="276"/>
    </row>
    <row r="114" s="1" customFormat="1" ht="15" customHeight="1">
      <c r="B114" s="287"/>
      <c r="C114" s="262" t="s">
        <v>1902</v>
      </c>
      <c r="D114" s="262"/>
      <c r="E114" s="262"/>
      <c r="F114" s="285" t="s">
        <v>1860</v>
      </c>
      <c r="G114" s="262"/>
      <c r="H114" s="262" t="s">
        <v>1903</v>
      </c>
      <c r="I114" s="262" t="s">
        <v>1862</v>
      </c>
      <c r="J114" s="262">
        <v>120</v>
      </c>
      <c r="K114" s="276"/>
    </row>
    <row r="115" s="1" customFormat="1" ht="15" customHeight="1">
      <c r="B115" s="287"/>
      <c r="C115" s="262" t="s">
        <v>41</v>
      </c>
      <c r="D115" s="262"/>
      <c r="E115" s="262"/>
      <c r="F115" s="285" t="s">
        <v>1860</v>
      </c>
      <c r="G115" s="262"/>
      <c r="H115" s="262" t="s">
        <v>1904</v>
      </c>
      <c r="I115" s="262" t="s">
        <v>1895</v>
      </c>
      <c r="J115" s="262"/>
      <c r="K115" s="276"/>
    </row>
    <row r="116" s="1" customFormat="1" ht="15" customHeight="1">
      <c r="B116" s="287"/>
      <c r="C116" s="262" t="s">
        <v>51</v>
      </c>
      <c r="D116" s="262"/>
      <c r="E116" s="262"/>
      <c r="F116" s="285" t="s">
        <v>1860</v>
      </c>
      <c r="G116" s="262"/>
      <c r="H116" s="262" t="s">
        <v>1905</v>
      </c>
      <c r="I116" s="262" t="s">
        <v>1895</v>
      </c>
      <c r="J116" s="262"/>
      <c r="K116" s="276"/>
    </row>
    <row r="117" s="1" customFormat="1" ht="15" customHeight="1">
      <c r="B117" s="287"/>
      <c r="C117" s="262" t="s">
        <v>60</v>
      </c>
      <c r="D117" s="262"/>
      <c r="E117" s="262"/>
      <c r="F117" s="285" t="s">
        <v>1860</v>
      </c>
      <c r="G117" s="262"/>
      <c r="H117" s="262" t="s">
        <v>1906</v>
      </c>
      <c r="I117" s="262" t="s">
        <v>1907</v>
      </c>
      <c r="J117" s="262"/>
      <c r="K117" s="276"/>
    </row>
    <row r="118" s="1" customFormat="1" ht="15" customHeight="1">
      <c r="B118" s="290"/>
      <c r="C118" s="296"/>
      <c r="D118" s="296"/>
      <c r="E118" s="296"/>
      <c r="F118" s="296"/>
      <c r="G118" s="296"/>
      <c r="H118" s="296"/>
      <c r="I118" s="296"/>
      <c r="J118" s="296"/>
      <c r="K118" s="292"/>
    </row>
    <row r="119" s="1" customFormat="1" ht="18.75" customHeight="1">
      <c r="B119" s="297"/>
      <c r="C119" s="298"/>
      <c r="D119" s="298"/>
      <c r="E119" s="298"/>
      <c r="F119" s="299"/>
      <c r="G119" s="298"/>
      <c r="H119" s="298"/>
      <c r="I119" s="298"/>
      <c r="J119" s="298"/>
      <c r="K119" s="297"/>
    </row>
    <row r="120" s="1" customFormat="1" ht="18.75" customHeight="1">
      <c r="B120" s="270"/>
      <c r="C120" s="270"/>
      <c r="D120" s="270"/>
      <c r="E120" s="270"/>
      <c r="F120" s="270"/>
      <c r="G120" s="270"/>
      <c r="H120" s="270"/>
      <c r="I120" s="270"/>
      <c r="J120" s="270"/>
      <c r="K120" s="270"/>
    </row>
    <row r="121" s="1" customFormat="1" ht="7.5" customHeight="1">
      <c r="B121" s="300"/>
      <c r="C121" s="301"/>
      <c r="D121" s="301"/>
      <c r="E121" s="301"/>
      <c r="F121" s="301"/>
      <c r="G121" s="301"/>
      <c r="H121" s="301"/>
      <c r="I121" s="301"/>
      <c r="J121" s="301"/>
      <c r="K121" s="302"/>
    </row>
    <row r="122" s="1" customFormat="1" ht="45" customHeight="1">
      <c r="B122" s="303"/>
      <c r="C122" s="253" t="s">
        <v>1908</v>
      </c>
      <c r="D122" s="253"/>
      <c r="E122" s="253"/>
      <c r="F122" s="253"/>
      <c r="G122" s="253"/>
      <c r="H122" s="253"/>
      <c r="I122" s="253"/>
      <c r="J122" s="253"/>
      <c r="K122" s="304"/>
    </row>
    <row r="123" s="1" customFormat="1" ht="17.25" customHeight="1">
      <c r="B123" s="305"/>
      <c r="C123" s="277" t="s">
        <v>1854</v>
      </c>
      <c r="D123" s="277"/>
      <c r="E123" s="277"/>
      <c r="F123" s="277" t="s">
        <v>1855</v>
      </c>
      <c r="G123" s="278"/>
      <c r="H123" s="277" t="s">
        <v>57</v>
      </c>
      <c r="I123" s="277" t="s">
        <v>60</v>
      </c>
      <c r="J123" s="277" t="s">
        <v>1856</v>
      </c>
      <c r="K123" s="306"/>
    </row>
    <row r="124" s="1" customFormat="1" ht="17.25" customHeight="1">
      <c r="B124" s="305"/>
      <c r="C124" s="279" t="s">
        <v>1857</v>
      </c>
      <c r="D124" s="279"/>
      <c r="E124" s="279"/>
      <c r="F124" s="280" t="s">
        <v>1858</v>
      </c>
      <c r="G124" s="281"/>
      <c r="H124" s="279"/>
      <c r="I124" s="279"/>
      <c r="J124" s="279" t="s">
        <v>1859</v>
      </c>
      <c r="K124" s="306"/>
    </row>
    <row r="125" s="1" customFormat="1" ht="5.25" customHeight="1">
      <c r="B125" s="307"/>
      <c r="C125" s="282"/>
      <c r="D125" s="282"/>
      <c r="E125" s="282"/>
      <c r="F125" s="282"/>
      <c r="G125" s="308"/>
      <c r="H125" s="282"/>
      <c r="I125" s="282"/>
      <c r="J125" s="282"/>
      <c r="K125" s="309"/>
    </row>
    <row r="126" s="1" customFormat="1" ht="15" customHeight="1">
      <c r="B126" s="307"/>
      <c r="C126" s="262" t="s">
        <v>1863</v>
      </c>
      <c r="D126" s="284"/>
      <c r="E126" s="284"/>
      <c r="F126" s="285" t="s">
        <v>1860</v>
      </c>
      <c r="G126" s="262"/>
      <c r="H126" s="262" t="s">
        <v>1900</v>
      </c>
      <c r="I126" s="262" t="s">
        <v>1862</v>
      </c>
      <c r="J126" s="262">
        <v>120</v>
      </c>
      <c r="K126" s="310"/>
    </row>
    <row r="127" s="1" customFormat="1" ht="15" customHeight="1">
      <c r="B127" s="307"/>
      <c r="C127" s="262" t="s">
        <v>1909</v>
      </c>
      <c r="D127" s="262"/>
      <c r="E127" s="262"/>
      <c r="F127" s="285" t="s">
        <v>1860</v>
      </c>
      <c r="G127" s="262"/>
      <c r="H127" s="262" t="s">
        <v>1910</v>
      </c>
      <c r="I127" s="262" t="s">
        <v>1862</v>
      </c>
      <c r="J127" s="262" t="s">
        <v>1911</v>
      </c>
      <c r="K127" s="310"/>
    </row>
    <row r="128" s="1" customFormat="1" ht="15" customHeight="1">
      <c r="B128" s="307"/>
      <c r="C128" s="262" t="s">
        <v>91</v>
      </c>
      <c r="D128" s="262"/>
      <c r="E128" s="262"/>
      <c r="F128" s="285" t="s">
        <v>1860</v>
      </c>
      <c r="G128" s="262"/>
      <c r="H128" s="262" t="s">
        <v>1912</v>
      </c>
      <c r="I128" s="262" t="s">
        <v>1862</v>
      </c>
      <c r="J128" s="262" t="s">
        <v>1911</v>
      </c>
      <c r="K128" s="310"/>
    </row>
    <row r="129" s="1" customFormat="1" ht="15" customHeight="1">
      <c r="B129" s="307"/>
      <c r="C129" s="262" t="s">
        <v>1871</v>
      </c>
      <c r="D129" s="262"/>
      <c r="E129" s="262"/>
      <c r="F129" s="285" t="s">
        <v>1866</v>
      </c>
      <c r="G129" s="262"/>
      <c r="H129" s="262" t="s">
        <v>1872</v>
      </c>
      <c r="I129" s="262" t="s">
        <v>1862</v>
      </c>
      <c r="J129" s="262">
        <v>15</v>
      </c>
      <c r="K129" s="310"/>
    </row>
    <row r="130" s="1" customFormat="1" ht="15" customHeight="1">
      <c r="B130" s="307"/>
      <c r="C130" s="288" t="s">
        <v>1873</v>
      </c>
      <c r="D130" s="288"/>
      <c r="E130" s="288"/>
      <c r="F130" s="289" t="s">
        <v>1866</v>
      </c>
      <c r="G130" s="288"/>
      <c r="H130" s="288" t="s">
        <v>1874</v>
      </c>
      <c r="I130" s="288" t="s">
        <v>1862</v>
      </c>
      <c r="J130" s="288">
        <v>15</v>
      </c>
      <c r="K130" s="310"/>
    </row>
    <row r="131" s="1" customFormat="1" ht="15" customHeight="1">
      <c r="B131" s="307"/>
      <c r="C131" s="288" t="s">
        <v>1875</v>
      </c>
      <c r="D131" s="288"/>
      <c r="E131" s="288"/>
      <c r="F131" s="289" t="s">
        <v>1866</v>
      </c>
      <c r="G131" s="288"/>
      <c r="H131" s="288" t="s">
        <v>1876</v>
      </c>
      <c r="I131" s="288" t="s">
        <v>1862</v>
      </c>
      <c r="J131" s="288">
        <v>20</v>
      </c>
      <c r="K131" s="310"/>
    </row>
    <row r="132" s="1" customFormat="1" ht="15" customHeight="1">
      <c r="B132" s="307"/>
      <c r="C132" s="288" t="s">
        <v>1877</v>
      </c>
      <c r="D132" s="288"/>
      <c r="E132" s="288"/>
      <c r="F132" s="289" t="s">
        <v>1866</v>
      </c>
      <c r="G132" s="288"/>
      <c r="H132" s="288" t="s">
        <v>1878</v>
      </c>
      <c r="I132" s="288" t="s">
        <v>1862</v>
      </c>
      <c r="J132" s="288">
        <v>20</v>
      </c>
      <c r="K132" s="310"/>
    </row>
    <row r="133" s="1" customFormat="1" ht="15" customHeight="1">
      <c r="B133" s="307"/>
      <c r="C133" s="262" t="s">
        <v>1865</v>
      </c>
      <c r="D133" s="262"/>
      <c r="E133" s="262"/>
      <c r="F133" s="285" t="s">
        <v>1866</v>
      </c>
      <c r="G133" s="262"/>
      <c r="H133" s="262" t="s">
        <v>1900</v>
      </c>
      <c r="I133" s="262" t="s">
        <v>1862</v>
      </c>
      <c r="J133" s="262">
        <v>50</v>
      </c>
      <c r="K133" s="310"/>
    </row>
    <row r="134" s="1" customFormat="1" ht="15" customHeight="1">
      <c r="B134" s="307"/>
      <c r="C134" s="262" t="s">
        <v>1879</v>
      </c>
      <c r="D134" s="262"/>
      <c r="E134" s="262"/>
      <c r="F134" s="285" t="s">
        <v>1866</v>
      </c>
      <c r="G134" s="262"/>
      <c r="H134" s="262" t="s">
        <v>1900</v>
      </c>
      <c r="I134" s="262" t="s">
        <v>1862</v>
      </c>
      <c r="J134" s="262">
        <v>50</v>
      </c>
      <c r="K134" s="310"/>
    </row>
    <row r="135" s="1" customFormat="1" ht="15" customHeight="1">
      <c r="B135" s="307"/>
      <c r="C135" s="262" t="s">
        <v>1885</v>
      </c>
      <c r="D135" s="262"/>
      <c r="E135" s="262"/>
      <c r="F135" s="285" t="s">
        <v>1866</v>
      </c>
      <c r="G135" s="262"/>
      <c r="H135" s="262" t="s">
        <v>1900</v>
      </c>
      <c r="I135" s="262" t="s">
        <v>1862</v>
      </c>
      <c r="J135" s="262">
        <v>50</v>
      </c>
      <c r="K135" s="310"/>
    </row>
    <row r="136" s="1" customFormat="1" ht="15" customHeight="1">
      <c r="B136" s="307"/>
      <c r="C136" s="262" t="s">
        <v>1887</v>
      </c>
      <c r="D136" s="262"/>
      <c r="E136" s="262"/>
      <c r="F136" s="285" t="s">
        <v>1866</v>
      </c>
      <c r="G136" s="262"/>
      <c r="H136" s="262" t="s">
        <v>1900</v>
      </c>
      <c r="I136" s="262" t="s">
        <v>1862</v>
      </c>
      <c r="J136" s="262">
        <v>50</v>
      </c>
      <c r="K136" s="310"/>
    </row>
    <row r="137" s="1" customFormat="1" ht="15" customHeight="1">
      <c r="B137" s="307"/>
      <c r="C137" s="262" t="s">
        <v>1888</v>
      </c>
      <c r="D137" s="262"/>
      <c r="E137" s="262"/>
      <c r="F137" s="285" t="s">
        <v>1866</v>
      </c>
      <c r="G137" s="262"/>
      <c r="H137" s="262" t="s">
        <v>1913</v>
      </c>
      <c r="I137" s="262" t="s">
        <v>1862</v>
      </c>
      <c r="J137" s="262">
        <v>255</v>
      </c>
      <c r="K137" s="310"/>
    </row>
    <row r="138" s="1" customFormat="1" ht="15" customHeight="1">
      <c r="B138" s="307"/>
      <c r="C138" s="262" t="s">
        <v>1890</v>
      </c>
      <c r="D138" s="262"/>
      <c r="E138" s="262"/>
      <c r="F138" s="285" t="s">
        <v>1860</v>
      </c>
      <c r="G138" s="262"/>
      <c r="H138" s="262" t="s">
        <v>1914</v>
      </c>
      <c r="I138" s="262" t="s">
        <v>1892</v>
      </c>
      <c r="J138" s="262"/>
      <c r="K138" s="310"/>
    </row>
    <row r="139" s="1" customFormat="1" ht="15" customHeight="1">
      <c r="B139" s="307"/>
      <c r="C139" s="262" t="s">
        <v>1893</v>
      </c>
      <c r="D139" s="262"/>
      <c r="E139" s="262"/>
      <c r="F139" s="285" t="s">
        <v>1860</v>
      </c>
      <c r="G139" s="262"/>
      <c r="H139" s="262" t="s">
        <v>1915</v>
      </c>
      <c r="I139" s="262" t="s">
        <v>1895</v>
      </c>
      <c r="J139" s="262"/>
      <c r="K139" s="310"/>
    </row>
    <row r="140" s="1" customFormat="1" ht="15" customHeight="1">
      <c r="B140" s="307"/>
      <c r="C140" s="262" t="s">
        <v>1896</v>
      </c>
      <c r="D140" s="262"/>
      <c r="E140" s="262"/>
      <c r="F140" s="285" t="s">
        <v>1860</v>
      </c>
      <c r="G140" s="262"/>
      <c r="H140" s="262" t="s">
        <v>1896</v>
      </c>
      <c r="I140" s="262" t="s">
        <v>1895</v>
      </c>
      <c r="J140" s="262"/>
      <c r="K140" s="310"/>
    </row>
    <row r="141" s="1" customFormat="1" ht="15" customHeight="1">
      <c r="B141" s="307"/>
      <c r="C141" s="262" t="s">
        <v>41</v>
      </c>
      <c r="D141" s="262"/>
      <c r="E141" s="262"/>
      <c r="F141" s="285" t="s">
        <v>1860</v>
      </c>
      <c r="G141" s="262"/>
      <c r="H141" s="262" t="s">
        <v>1916</v>
      </c>
      <c r="I141" s="262" t="s">
        <v>1895</v>
      </c>
      <c r="J141" s="262"/>
      <c r="K141" s="310"/>
    </row>
    <row r="142" s="1" customFormat="1" ht="15" customHeight="1">
      <c r="B142" s="307"/>
      <c r="C142" s="262" t="s">
        <v>1917</v>
      </c>
      <c r="D142" s="262"/>
      <c r="E142" s="262"/>
      <c r="F142" s="285" t="s">
        <v>1860</v>
      </c>
      <c r="G142" s="262"/>
      <c r="H142" s="262" t="s">
        <v>1918</v>
      </c>
      <c r="I142" s="262" t="s">
        <v>1895</v>
      </c>
      <c r="J142" s="262"/>
      <c r="K142" s="310"/>
    </row>
    <row r="143" s="1" customFormat="1" ht="15" customHeight="1">
      <c r="B143" s="311"/>
      <c r="C143" s="312"/>
      <c r="D143" s="312"/>
      <c r="E143" s="312"/>
      <c r="F143" s="312"/>
      <c r="G143" s="312"/>
      <c r="H143" s="312"/>
      <c r="I143" s="312"/>
      <c r="J143" s="312"/>
      <c r="K143" s="313"/>
    </row>
    <row r="144" s="1" customFormat="1" ht="18.75" customHeight="1">
      <c r="B144" s="298"/>
      <c r="C144" s="298"/>
      <c r="D144" s="298"/>
      <c r="E144" s="298"/>
      <c r="F144" s="299"/>
      <c r="G144" s="298"/>
      <c r="H144" s="298"/>
      <c r="I144" s="298"/>
      <c r="J144" s="298"/>
      <c r="K144" s="298"/>
    </row>
    <row r="145" s="1" customFormat="1" ht="18.75" customHeight="1">
      <c r="B145" s="270"/>
      <c r="C145" s="270"/>
      <c r="D145" s="270"/>
      <c r="E145" s="270"/>
      <c r="F145" s="270"/>
      <c r="G145" s="270"/>
      <c r="H145" s="270"/>
      <c r="I145" s="270"/>
      <c r="J145" s="270"/>
      <c r="K145" s="270"/>
    </row>
    <row r="146" s="1" customFormat="1" ht="7.5" customHeight="1">
      <c r="B146" s="271"/>
      <c r="C146" s="272"/>
      <c r="D146" s="272"/>
      <c r="E146" s="272"/>
      <c r="F146" s="272"/>
      <c r="G146" s="272"/>
      <c r="H146" s="272"/>
      <c r="I146" s="272"/>
      <c r="J146" s="272"/>
      <c r="K146" s="273"/>
    </row>
    <row r="147" s="1" customFormat="1" ht="45" customHeight="1">
      <c r="B147" s="274"/>
      <c r="C147" s="275" t="s">
        <v>1919</v>
      </c>
      <c r="D147" s="275"/>
      <c r="E147" s="275"/>
      <c r="F147" s="275"/>
      <c r="G147" s="275"/>
      <c r="H147" s="275"/>
      <c r="I147" s="275"/>
      <c r="J147" s="275"/>
      <c r="K147" s="276"/>
    </row>
    <row r="148" s="1" customFormat="1" ht="17.25" customHeight="1">
      <c r="B148" s="274"/>
      <c r="C148" s="277" t="s">
        <v>1854</v>
      </c>
      <c r="D148" s="277"/>
      <c r="E148" s="277"/>
      <c r="F148" s="277" t="s">
        <v>1855</v>
      </c>
      <c r="G148" s="278"/>
      <c r="H148" s="277" t="s">
        <v>57</v>
      </c>
      <c r="I148" s="277" t="s">
        <v>60</v>
      </c>
      <c r="J148" s="277" t="s">
        <v>1856</v>
      </c>
      <c r="K148" s="276"/>
    </row>
    <row r="149" s="1" customFormat="1" ht="17.25" customHeight="1">
      <c r="B149" s="274"/>
      <c r="C149" s="279" t="s">
        <v>1857</v>
      </c>
      <c r="D149" s="279"/>
      <c r="E149" s="279"/>
      <c r="F149" s="280" t="s">
        <v>1858</v>
      </c>
      <c r="G149" s="281"/>
      <c r="H149" s="279"/>
      <c r="I149" s="279"/>
      <c r="J149" s="279" t="s">
        <v>1859</v>
      </c>
      <c r="K149" s="276"/>
    </row>
    <row r="150" s="1" customFormat="1" ht="5.25" customHeight="1">
      <c r="B150" s="287"/>
      <c r="C150" s="282"/>
      <c r="D150" s="282"/>
      <c r="E150" s="282"/>
      <c r="F150" s="282"/>
      <c r="G150" s="283"/>
      <c r="H150" s="282"/>
      <c r="I150" s="282"/>
      <c r="J150" s="282"/>
      <c r="K150" s="310"/>
    </row>
    <row r="151" s="1" customFormat="1" ht="15" customHeight="1">
      <c r="B151" s="287"/>
      <c r="C151" s="314" t="s">
        <v>1863</v>
      </c>
      <c r="D151" s="262"/>
      <c r="E151" s="262"/>
      <c r="F151" s="315" t="s">
        <v>1860</v>
      </c>
      <c r="G151" s="262"/>
      <c r="H151" s="314" t="s">
        <v>1900</v>
      </c>
      <c r="I151" s="314" t="s">
        <v>1862</v>
      </c>
      <c r="J151" s="314">
        <v>120</v>
      </c>
      <c r="K151" s="310"/>
    </row>
    <row r="152" s="1" customFormat="1" ht="15" customHeight="1">
      <c r="B152" s="287"/>
      <c r="C152" s="314" t="s">
        <v>1909</v>
      </c>
      <c r="D152" s="262"/>
      <c r="E152" s="262"/>
      <c r="F152" s="315" t="s">
        <v>1860</v>
      </c>
      <c r="G152" s="262"/>
      <c r="H152" s="314" t="s">
        <v>1920</v>
      </c>
      <c r="I152" s="314" t="s">
        <v>1862</v>
      </c>
      <c r="J152" s="314" t="s">
        <v>1911</v>
      </c>
      <c r="K152" s="310"/>
    </row>
    <row r="153" s="1" customFormat="1" ht="15" customHeight="1">
      <c r="B153" s="287"/>
      <c r="C153" s="314" t="s">
        <v>91</v>
      </c>
      <c r="D153" s="262"/>
      <c r="E153" s="262"/>
      <c r="F153" s="315" t="s">
        <v>1860</v>
      </c>
      <c r="G153" s="262"/>
      <c r="H153" s="314" t="s">
        <v>1921</v>
      </c>
      <c r="I153" s="314" t="s">
        <v>1862</v>
      </c>
      <c r="J153" s="314" t="s">
        <v>1911</v>
      </c>
      <c r="K153" s="310"/>
    </row>
    <row r="154" s="1" customFormat="1" ht="15" customHeight="1">
      <c r="B154" s="287"/>
      <c r="C154" s="314" t="s">
        <v>1865</v>
      </c>
      <c r="D154" s="262"/>
      <c r="E154" s="262"/>
      <c r="F154" s="315" t="s">
        <v>1866</v>
      </c>
      <c r="G154" s="262"/>
      <c r="H154" s="314" t="s">
        <v>1900</v>
      </c>
      <c r="I154" s="314" t="s">
        <v>1862</v>
      </c>
      <c r="J154" s="314">
        <v>50</v>
      </c>
      <c r="K154" s="310"/>
    </row>
    <row r="155" s="1" customFormat="1" ht="15" customHeight="1">
      <c r="B155" s="287"/>
      <c r="C155" s="314" t="s">
        <v>1868</v>
      </c>
      <c r="D155" s="262"/>
      <c r="E155" s="262"/>
      <c r="F155" s="315" t="s">
        <v>1860</v>
      </c>
      <c r="G155" s="262"/>
      <c r="H155" s="314" t="s">
        <v>1900</v>
      </c>
      <c r="I155" s="314" t="s">
        <v>1870</v>
      </c>
      <c r="J155" s="314"/>
      <c r="K155" s="310"/>
    </row>
    <row r="156" s="1" customFormat="1" ht="15" customHeight="1">
      <c r="B156" s="287"/>
      <c r="C156" s="314" t="s">
        <v>1879</v>
      </c>
      <c r="D156" s="262"/>
      <c r="E156" s="262"/>
      <c r="F156" s="315" t="s">
        <v>1866</v>
      </c>
      <c r="G156" s="262"/>
      <c r="H156" s="314" t="s">
        <v>1900</v>
      </c>
      <c r="I156" s="314" t="s">
        <v>1862</v>
      </c>
      <c r="J156" s="314">
        <v>50</v>
      </c>
      <c r="K156" s="310"/>
    </row>
    <row r="157" s="1" customFormat="1" ht="15" customHeight="1">
      <c r="B157" s="287"/>
      <c r="C157" s="314" t="s">
        <v>1887</v>
      </c>
      <c r="D157" s="262"/>
      <c r="E157" s="262"/>
      <c r="F157" s="315" t="s">
        <v>1866</v>
      </c>
      <c r="G157" s="262"/>
      <c r="H157" s="314" t="s">
        <v>1900</v>
      </c>
      <c r="I157" s="314" t="s">
        <v>1862</v>
      </c>
      <c r="J157" s="314">
        <v>50</v>
      </c>
      <c r="K157" s="310"/>
    </row>
    <row r="158" s="1" customFormat="1" ht="15" customHeight="1">
      <c r="B158" s="287"/>
      <c r="C158" s="314" t="s">
        <v>1885</v>
      </c>
      <c r="D158" s="262"/>
      <c r="E158" s="262"/>
      <c r="F158" s="315" t="s">
        <v>1866</v>
      </c>
      <c r="G158" s="262"/>
      <c r="H158" s="314" t="s">
        <v>1900</v>
      </c>
      <c r="I158" s="314" t="s">
        <v>1862</v>
      </c>
      <c r="J158" s="314">
        <v>50</v>
      </c>
      <c r="K158" s="310"/>
    </row>
    <row r="159" s="1" customFormat="1" ht="15" customHeight="1">
      <c r="B159" s="287"/>
      <c r="C159" s="314" t="s">
        <v>106</v>
      </c>
      <c r="D159" s="262"/>
      <c r="E159" s="262"/>
      <c r="F159" s="315" t="s">
        <v>1860</v>
      </c>
      <c r="G159" s="262"/>
      <c r="H159" s="314" t="s">
        <v>1922</v>
      </c>
      <c r="I159" s="314" t="s">
        <v>1862</v>
      </c>
      <c r="J159" s="314" t="s">
        <v>1923</v>
      </c>
      <c r="K159" s="310"/>
    </row>
    <row r="160" s="1" customFormat="1" ht="15" customHeight="1">
      <c r="B160" s="287"/>
      <c r="C160" s="314" t="s">
        <v>1924</v>
      </c>
      <c r="D160" s="262"/>
      <c r="E160" s="262"/>
      <c r="F160" s="315" t="s">
        <v>1860</v>
      </c>
      <c r="G160" s="262"/>
      <c r="H160" s="314" t="s">
        <v>1925</v>
      </c>
      <c r="I160" s="314" t="s">
        <v>1895</v>
      </c>
      <c r="J160" s="314"/>
      <c r="K160" s="310"/>
    </row>
    <row r="161" s="1" customFormat="1" ht="15" customHeight="1">
      <c r="B161" s="316"/>
      <c r="C161" s="296"/>
      <c r="D161" s="296"/>
      <c r="E161" s="296"/>
      <c r="F161" s="296"/>
      <c r="G161" s="296"/>
      <c r="H161" s="296"/>
      <c r="I161" s="296"/>
      <c r="J161" s="296"/>
      <c r="K161" s="317"/>
    </row>
    <row r="162" s="1" customFormat="1" ht="18.75" customHeight="1">
      <c r="B162" s="298"/>
      <c r="C162" s="308"/>
      <c r="D162" s="308"/>
      <c r="E162" s="308"/>
      <c r="F162" s="318"/>
      <c r="G162" s="308"/>
      <c r="H162" s="308"/>
      <c r="I162" s="308"/>
      <c r="J162" s="308"/>
      <c r="K162" s="298"/>
    </row>
    <row r="163" s="1" customFormat="1" ht="18.75" customHeight="1">
      <c r="B163" s="270"/>
      <c r="C163" s="270"/>
      <c r="D163" s="270"/>
      <c r="E163" s="270"/>
      <c r="F163" s="270"/>
      <c r="G163" s="270"/>
      <c r="H163" s="270"/>
      <c r="I163" s="270"/>
      <c r="J163" s="270"/>
      <c r="K163" s="270"/>
    </row>
    <row r="164" s="1" customFormat="1" ht="7.5" customHeight="1">
      <c r="B164" s="249"/>
      <c r="C164" s="250"/>
      <c r="D164" s="250"/>
      <c r="E164" s="250"/>
      <c r="F164" s="250"/>
      <c r="G164" s="250"/>
      <c r="H164" s="250"/>
      <c r="I164" s="250"/>
      <c r="J164" s="250"/>
      <c r="K164" s="251"/>
    </row>
    <row r="165" s="1" customFormat="1" ht="45" customHeight="1">
      <c r="B165" s="252"/>
      <c r="C165" s="253" t="s">
        <v>1926</v>
      </c>
      <c r="D165" s="253"/>
      <c r="E165" s="253"/>
      <c r="F165" s="253"/>
      <c r="G165" s="253"/>
      <c r="H165" s="253"/>
      <c r="I165" s="253"/>
      <c r="J165" s="253"/>
      <c r="K165" s="254"/>
    </row>
    <row r="166" s="1" customFormat="1" ht="17.25" customHeight="1">
      <c r="B166" s="252"/>
      <c r="C166" s="277" t="s">
        <v>1854</v>
      </c>
      <c r="D166" s="277"/>
      <c r="E166" s="277"/>
      <c r="F166" s="277" t="s">
        <v>1855</v>
      </c>
      <c r="G166" s="319"/>
      <c r="H166" s="320" t="s">
        <v>57</v>
      </c>
      <c r="I166" s="320" t="s">
        <v>60</v>
      </c>
      <c r="J166" s="277" t="s">
        <v>1856</v>
      </c>
      <c r="K166" s="254"/>
    </row>
    <row r="167" s="1" customFormat="1" ht="17.25" customHeight="1">
      <c r="B167" s="255"/>
      <c r="C167" s="279" t="s">
        <v>1857</v>
      </c>
      <c r="D167" s="279"/>
      <c r="E167" s="279"/>
      <c r="F167" s="280" t="s">
        <v>1858</v>
      </c>
      <c r="G167" s="321"/>
      <c r="H167" s="322"/>
      <c r="I167" s="322"/>
      <c r="J167" s="279" t="s">
        <v>1859</v>
      </c>
      <c r="K167" s="257"/>
    </row>
    <row r="168" s="1" customFormat="1" ht="5.25" customHeight="1">
      <c r="B168" s="287"/>
      <c r="C168" s="282"/>
      <c r="D168" s="282"/>
      <c r="E168" s="282"/>
      <c r="F168" s="282"/>
      <c r="G168" s="283"/>
      <c r="H168" s="282"/>
      <c r="I168" s="282"/>
      <c r="J168" s="282"/>
      <c r="K168" s="310"/>
    </row>
    <row r="169" s="1" customFormat="1" ht="15" customHeight="1">
      <c r="B169" s="287"/>
      <c r="C169" s="262" t="s">
        <v>1863</v>
      </c>
      <c r="D169" s="262"/>
      <c r="E169" s="262"/>
      <c r="F169" s="285" t="s">
        <v>1860</v>
      </c>
      <c r="G169" s="262"/>
      <c r="H169" s="262" t="s">
        <v>1900</v>
      </c>
      <c r="I169" s="262" t="s">
        <v>1862</v>
      </c>
      <c r="J169" s="262">
        <v>120</v>
      </c>
      <c r="K169" s="310"/>
    </row>
    <row r="170" s="1" customFormat="1" ht="15" customHeight="1">
      <c r="B170" s="287"/>
      <c r="C170" s="262" t="s">
        <v>1909</v>
      </c>
      <c r="D170" s="262"/>
      <c r="E170" s="262"/>
      <c r="F170" s="285" t="s">
        <v>1860</v>
      </c>
      <c r="G170" s="262"/>
      <c r="H170" s="262" t="s">
        <v>1910</v>
      </c>
      <c r="I170" s="262" t="s">
        <v>1862</v>
      </c>
      <c r="J170" s="262" t="s">
        <v>1911</v>
      </c>
      <c r="K170" s="310"/>
    </row>
    <row r="171" s="1" customFormat="1" ht="15" customHeight="1">
      <c r="B171" s="287"/>
      <c r="C171" s="262" t="s">
        <v>91</v>
      </c>
      <c r="D171" s="262"/>
      <c r="E171" s="262"/>
      <c r="F171" s="285" t="s">
        <v>1860</v>
      </c>
      <c r="G171" s="262"/>
      <c r="H171" s="262" t="s">
        <v>1927</v>
      </c>
      <c r="I171" s="262" t="s">
        <v>1862</v>
      </c>
      <c r="J171" s="262" t="s">
        <v>1911</v>
      </c>
      <c r="K171" s="310"/>
    </row>
    <row r="172" s="1" customFormat="1" ht="15" customHeight="1">
      <c r="B172" s="287"/>
      <c r="C172" s="262" t="s">
        <v>1865</v>
      </c>
      <c r="D172" s="262"/>
      <c r="E172" s="262"/>
      <c r="F172" s="285" t="s">
        <v>1866</v>
      </c>
      <c r="G172" s="262"/>
      <c r="H172" s="262" t="s">
        <v>1927</v>
      </c>
      <c r="I172" s="262" t="s">
        <v>1862</v>
      </c>
      <c r="J172" s="262">
        <v>50</v>
      </c>
      <c r="K172" s="310"/>
    </row>
    <row r="173" s="1" customFormat="1" ht="15" customHeight="1">
      <c r="B173" s="287"/>
      <c r="C173" s="262" t="s">
        <v>1868</v>
      </c>
      <c r="D173" s="262"/>
      <c r="E173" s="262"/>
      <c r="F173" s="285" t="s">
        <v>1860</v>
      </c>
      <c r="G173" s="262"/>
      <c r="H173" s="262" t="s">
        <v>1927</v>
      </c>
      <c r="I173" s="262" t="s">
        <v>1870</v>
      </c>
      <c r="J173" s="262"/>
      <c r="K173" s="310"/>
    </row>
    <row r="174" s="1" customFormat="1" ht="15" customHeight="1">
      <c r="B174" s="287"/>
      <c r="C174" s="262" t="s">
        <v>1879</v>
      </c>
      <c r="D174" s="262"/>
      <c r="E174" s="262"/>
      <c r="F174" s="285" t="s">
        <v>1866</v>
      </c>
      <c r="G174" s="262"/>
      <c r="H174" s="262" t="s">
        <v>1927</v>
      </c>
      <c r="I174" s="262" t="s">
        <v>1862</v>
      </c>
      <c r="J174" s="262">
        <v>50</v>
      </c>
      <c r="K174" s="310"/>
    </row>
    <row r="175" s="1" customFormat="1" ht="15" customHeight="1">
      <c r="B175" s="287"/>
      <c r="C175" s="262" t="s">
        <v>1887</v>
      </c>
      <c r="D175" s="262"/>
      <c r="E175" s="262"/>
      <c r="F175" s="285" t="s">
        <v>1866</v>
      </c>
      <c r="G175" s="262"/>
      <c r="H175" s="262" t="s">
        <v>1927</v>
      </c>
      <c r="I175" s="262" t="s">
        <v>1862</v>
      </c>
      <c r="J175" s="262">
        <v>50</v>
      </c>
      <c r="K175" s="310"/>
    </row>
    <row r="176" s="1" customFormat="1" ht="15" customHeight="1">
      <c r="B176" s="287"/>
      <c r="C176" s="262" t="s">
        <v>1885</v>
      </c>
      <c r="D176" s="262"/>
      <c r="E176" s="262"/>
      <c r="F176" s="285" t="s">
        <v>1866</v>
      </c>
      <c r="G176" s="262"/>
      <c r="H176" s="262" t="s">
        <v>1927</v>
      </c>
      <c r="I176" s="262" t="s">
        <v>1862</v>
      </c>
      <c r="J176" s="262">
        <v>50</v>
      </c>
      <c r="K176" s="310"/>
    </row>
    <row r="177" s="1" customFormat="1" ht="15" customHeight="1">
      <c r="B177" s="287"/>
      <c r="C177" s="262" t="s">
        <v>112</v>
      </c>
      <c r="D177" s="262"/>
      <c r="E177" s="262"/>
      <c r="F177" s="285" t="s">
        <v>1860</v>
      </c>
      <c r="G177" s="262"/>
      <c r="H177" s="262" t="s">
        <v>1928</v>
      </c>
      <c r="I177" s="262" t="s">
        <v>1929</v>
      </c>
      <c r="J177" s="262"/>
      <c r="K177" s="310"/>
    </row>
    <row r="178" s="1" customFormat="1" ht="15" customHeight="1">
      <c r="B178" s="287"/>
      <c r="C178" s="262" t="s">
        <v>60</v>
      </c>
      <c r="D178" s="262"/>
      <c r="E178" s="262"/>
      <c r="F178" s="285" t="s">
        <v>1860</v>
      </c>
      <c r="G178" s="262"/>
      <c r="H178" s="262" t="s">
        <v>1930</v>
      </c>
      <c r="I178" s="262" t="s">
        <v>1931</v>
      </c>
      <c r="J178" s="262">
        <v>1</v>
      </c>
      <c r="K178" s="310"/>
    </row>
    <row r="179" s="1" customFormat="1" ht="15" customHeight="1">
      <c r="B179" s="287"/>
      <c r="C179" s="262" t="s">
        <v>56</v>
      </c>
      <c r="D179" s="262"/>
      <c r="E179" s="262"/>
      <c r="F179" s="285" t="s">
        <v>1860</v>
      </c>
      <c r="G179" s="262"/>
      <c r="H179" s="262" t="s">
        <v>1932</v>
      </c>
      <c r="I179" s="262" t="s">
        <v>1862</v>
      </c>
      <c r="J179" s="262">
        <v>20</v>
      </c>
      <c r="K179" s="310"/>
    </row>
    <row r="180" s="1" customFormat="1" ht="15" customHeight="1">
      <c r="B180" s="287"/>
      <c r="C180" s="262" t="s">
        <v>57</v>
      </c>
      <c r="D180" s="262"/>
      <c r="E180" s="262"/>
      <c r="F180" s="285" t="s">
        <v>1860</v>
      </c>
      <c r="G180" s="262"/>
      <c r="H180" s="262" t="s">
        <v>1933</v>
      </c>
      <c r="I180" s="262" t="s">
        <v>1862</v>
      </c>
      <c r="J180" s="262">
        <v>255</v>
      </c>
      <c r="K180" s="310"/>
    </row>
    <row r="181" s="1" customFormat="1" ht="15" customHeight="1">
      <c r="B181" s="287"/>
      <c r="C181" s="262" t="s">
        <v>113</v>
      </c>
      <c r="D181" s="262"/>
      <c r="E181" s="262"/>
      <c r="F181" s="285" t="s">
        <v>1860</v>
      </c>
      <c r="G181" s="262"/>
      <c r="H181" s="262" t="s">
        <v>1824</v>
      </c>
      <c r="I181" s="262" t="s">
        <v>1862</v>
      </c>
      <c r="J181" s="262">
        <v>10</v>
      </c>
      <c r="K181" s="310"/>
    </row>
    <row r="182" s="1" customFormat="1" ht="15" customHeight="1">
      <c r="B182" s="287"/>
      <c r="C182" s="262" t="s">
        <v>114</v>
      </c>
      <c r="D182" s="262"/>
      <c r="E182" s="262"/>
      <c r="F182" s="285" t="s">
        <v>1860</v>
      </c>
      <c r="G182" s="262"/>
      <c r="H182" s="262" t="s">
        <v>1934</v>
      </c>
      <c r="I182" s="262" t="s">
        <v>1895</v>
      </c>
      <c r="J182" s="262"/>
      <c r="K182" s="310"/>
    </row>
    <row r="183" s="1" customFormat="1" ht="15" customHeight="1">
      <c r="B183" s="287"/>
      <c r="C183" s="262" t="s">
        <v>1935</v>
      </c>
      <c r="D183" s="262"/>
      <c r="E183" s="262"/>
      <c r="F183" s="285" t="s">
        <v>1860</v>
      </c>
      <c r="G183" s="262"/>
      <c r="H183" s="262" t="s">
        <v>1936</v>
      </c>
      <c r="I183" s="262" t="s">
        <v>1895</v>
      </c>
      <c r="J183" s="262"/>
      <c r="K183" s="310"/>
    </row>
    <row r="184" s="1" customFormat="1" ht="15" customHeight="1">
      <c r="B184" s="287"/>
      <c r="C184" s="262" t="s">
        <v>1924</v>
      </c>
      <c r="D184" s="262"/>
      <c r="E184" s="262"/>
      <c r="F184" s="285" t="s">
        <v>1860</v>
      </c>
      <c r="G184" s="262"/>
      <c r="H184" s="262" t="s">
        <v>1937</v>
      </c>
      <c r="I184" s="262" t="s">
        <v>1895</v>
      </c>
      <c r="J184" s="262"/>
      <c r="K184" s="310"/>
    </row>
    <row r="185" s="1" customFormat="1" ht="15" customHeight="1">
      <c r="B185" s="287"/>
      <c r="C185" s="262" t="s">
        <v>116</v>
      </c>
      <c r="D185" s="262"/>
      <c r="E185" s="262"/>
      <c r="F185" s="285" t="s">
        <v>1866</v>
      </c>
      <c r="G185" s="262"/>
      <c r="H185" s="262" t="s">
        <v>1938</v>
      </c>
      <c r="I185" s="262" t="s">
        <v>1862</v>
      </c>
      <c r="J185" s="262">
        <v>50</v>
      </c>
      <c r="K185" s="310"/>
    </row>
    <row r="186" s="1" customFormat="1" ht="15" customHeight="1">
      <c r="B186" s="287"/>
      <c r="C186" s="262" t="s">
        <v>1939</v>
      </c>
      <c r="D186" s="262"/>
      <c r="E186" s="262"/>
      <c r="F186" s="285" t="s">
        <v>1866</v>
      </c>
      <c r="G186" s="262"/>
      <c r="H186" s="262" t="s">
        <v>1940</v>
      </c>
      <c r="I186" s="262" t="s">
        <v>1941</v>
      </c>
      <c r="J186" s="262"/>
      <c r="K186" s="310"/>
    </row>
    <row r="187" s="1" customFormat="1" ht="15" customHeight="1">
      <c r="B187" s="287"/>
      <c r="C187" s="262" t="s">
        <v>1942</v>
      </c>
      <c r="D187" s="262"/>
      <c r="E187" s="262"/>
      <c r="F187" s="285" t="s">
        <v>1866</v>
      </c>
      <c r="G187" s="262"/>
      <c r="H187" s="262" t="s">
        <v>1943</v>
      </c>
      <c r="I187" s="262" t="s">
        <v>1941</v>
      </c>
      <c r="J187" s="262"/>
      <c r="K187" s="310"/>
    </row>
    <row r="188" s="1" customFormat="1" ht="15" customHeight="1">
      <c r="B188" s="287"/>
      <c r="C188" s="262" t="s">
        <v>1944</v>
      </c>
      <c r="D188" s="262"/>
      <c r="E188" s="262"/>
      <c r="F188" s="285" t="s">
        <v>1866</v>
      </c>
      <c r="G188" s="262"/>
      <c r="H188" s="262" t="s">
        <v>1945</v>
      </c>
      <c r="I188" s="262" t="s">
        <v>1941</v>
      </c>
      <c r="J188" s="262"/>
      <c r="K188" s="310"/>
    </row>
    <row r="189" s="1" customFormat="1" ht="15" customHeight="1">
      <c r="B189" s="287"/>
      <c r="C189" s="323" t="s">
        <v>1946</v>
      </c>
      <c r="D189" s="262"/>
      <c r="E189" s="262"/>
      <c r="F189" s="285" t="s">
        <v>1866</v>
      </c>
      <c r="G189" s="262"/>
      <c r="H189" s="262" t="s">
        <v>1947</v>
      </c>
      <c r="I189" s="262" t="s">
        <v>1948</v>
      </c>
      <c r="J189" s="324" t="s">
        <v>1949</v>
      </c>
      <c r="K189" s="310"/>
    </row>
    <row r="190" s="14" customFormat="1" ht="15" customHeight="1">
      <c r="B190" s="325"/>
      <c r="C190" s="326" t="s">
        <v>1950</v>
      </c>
      <c r="D190" s="327"/>
      <c r="E190" s="327"/>
      <c r="F190" s="328" t="s">
        <v>1866</v>
      </c>
      <c r="G190" s="327"/>
      <c r="H190" s="327" t="s">
        <v>1951</v>
      </c>
      <c r="I190" s="327" t="s">
        <v>1948</v>
      </c>
      <c r="J190" s="329" t="s">
        <v>1949</v>
      </c>
      <c r="K190" s="330"/>
    </row>
    <row r="191" s="1" customFormat="1" ht="15" customHeight="1">
      <c r="B191" s="287"/>
      <c r="C191" s="323" t="s">
        <v>45</v>
      </c>
      <c r="D191" s="262"/>
      <c r="E191" s="262"/>
      <c r="F191" s="285" t="s">
        <v>1860</v>
      </c>
      <c r="G191" s="262"/>
      <c r="H191" s="259" t="s">
        <v>1952</v>
      </c>
      <c r="I191" s="262" t="s">
        <v>1953</v>
      </c>
      <c r="J191" s="262"/>
      <c r="K191" s="310"/>
    </row>
    <row r="192" s="1" customFormat="1" ht="15" customHeight="1">
      <c r="B192" s="287"/>
      <c r="C192" s="323" t="s">
        <v>1954</v>
      </c>
      <c r="D192" s="262"/>
      <c r="E192" s="262"/>
      <c r="F192" s="285" t="s">
        <v>1860</v>
      </c>
      <c r="G192" s="262"/>
      <c r="H192" s="262" t="s">
        <v>1955</v>
      </c>
      <c r="I192" s="262" t="s">
        <v>1895</v>
      </c>
      <c r="J192" s="262"/>
      <c r="K192" s="310"/>
    </row>
    <row r="193" s="1" customFormat="1" ht="15" customHeight="1">
      <c r="B193" s="287"/>
      <c r="C193" s="323" t="s">
        <v>1956</v>
      </c>
      <c r="D193" s="262"/>
      <c r="E193" s="262"/>
      <c r="F193" s="285" t="s">
        <v>1860</v>
      </c>
      <c r="G193" s="262"/>
      <c r="H193" s="262" t="s">
        <v>1957</v>
      </c>
      <c r="I193" s="262" t="s">
        <v>1895</v>
      </c>
      <c r="J193" s="262"/>
      <c r="K193" s="310"/>
    </row>
    <row r="194" s="1" customFormat="1" ht="15" customHeight="1">
      <c r="B194" s="287"/>
      <c r="C194" s="323" t="s">
        <v>1958</v>
      </c>
      <c r="D194" s="262"/>
      <c r="E194" s="262"/>
      <c r="F194" s="285" t="s">
        <v>1866</v>
      </c>
      <c r="G194" s="262"/>
      <c r="H194" s="262" t="s">
        <v>1959</v>
      </c>
      <c r="I194" s="262" t="s">
        <v>1895</v>
      </c>
      <c r="J194" s="262"/>
      <c r="K194" s="310"/>
    </row>
    <row r="195" s="1" customFormat="1" ht="15" customHeight="1">
      <c r="B195" s="316"/>
      <c r="C195" s="331"/>
      <c r="D195" s="296"/>
      <c r="E195" s="296"/>
      <c r="F195" s="296"/>
      <c r="G195" s="296"/>
      <c r="H195" s="296"/>
      <c r="I195" s="296"/>
      <c r="J195" s="296"/>
      <c r="K195" s="317"/>
    </row>
    <row r="196" s="1" customFormat="1" ht="18.75" customHeight="1">
      <c r="B196" s="298"/>
      <c r="C196" s="308"/>
      <c r="D196" s="308"/>
      <c r="E196" s="308"/>
      <c r="F196" s="318"/>
      <c r="G196" s="308"/>
      <c r="H196" s="308"/>
      <c r="I196" s="308"/>
      <c r="J196" s="308"/>
      <c r="K196" s="298"/>
    </row>
    <row r="197" s="1" customFormat="1" ht="18.75" customHeight="1">
      <c r="B197" s="298"/>
      <c r="C197" s="308"/>
      <c r="D197" s="308"/>
      <c r="E197" s="308"/>
      <c r="F197" s="318"/>
      <c r="G197" s="308"/>
      <c r="H197" s="308"/>
      <c r="I197" s="308"/>
      <c r="J197" s="308"/>
      <c r="K197" s="298"/>
    </row>
    <row r="198" s="1" customFormat="1" ht="18.75" customHeight="1">
      <c r="B198" s="270"/>
      <c r="C198" s="270"/>
      <c r="D198" s="270"/>
      <c r="E198" s="270"/>
      <c r="F198" s="270"/>
      <c r="G198" s="270"/>
      <c r="H198" s="270"/>
      <c r="I198" s="270"/>
      <c r="J198" s="270"/>
      <c r="K198" s="270"/>
    </row>
    <row r="199" s="1" customFormat="1" ht="13.5">
      <c r="B199" s="249"/>
      <c r="C199" s="250"/>
      <c r="D199" s="250"/>
      <c r="E199" s="250"/>
      <c r="F199" s="250"/>
      <c r="G199" s="250"/>
      <c r="H199" s="250"/>
      <c r="I199" s="250"/>
      <c r="J199" s="250"/>
      <c r="K199" s="251"/>
    </row>
    <row r="200" s="1" customFormat="1" ht="21">
      <c r="B200" s="252"/>
      <c r="C200" s="253" t="s">
        <v>1960</v>
      </c>
      <c r="D200" s="253"/>
      <c r="E200" s="253"/>
      <c r="F200" s="253"/>
      <c r="G200" s="253"/>
      <c r="H200" s="253"/>
      <c r="I200" s="253"/>
      <c r="J200" s="253"/>
      <c r="K200" s="254"/>
    </row>
    <row r="201" s="1" customFormat="1" ht="25.5" customHeight="1">
      <c r="B201" s="252"/>
      <c r="C201" s="332" t="s">
        <v>1961</v>
      </c>
      <c r="D201" s="332"/>
      <c r="E201" s="332"/>
      <c r="F201" s="332" t="s">
        <v>1962</v>
      </c>
      <c r="G201" s="333"/>
      <c r="H201" s="332" t="s">
        <v>1963</v>
      </c>
      <c r="I201" s="332"/>
      <c r="J201" s="332"/>
      <c r="K201" s="254"/>
    </row>
    <row r="202" s="1" customFormat="1" ht="5.25" customHeight="1">
      <c r="B202" s="287"/>
      <c r="C202" s="282"/>
      <c r="D202" s="282"/>
      <c r="E202" s="282"/>
      <c r="F202" s="282"/>
      <c r="G202" s="308"/>
      <c r="H202" s="282"/>
      <c r="I202" s="282"/>
      <c r="J202" s="282"/>
      <c r="K202" s="310"/>
    </row>
    <row r="203" s="1" customFormat="1" ht="15" customHeight="1">
      <c r="B203" s="287"/>
      <c r="C203" s="262" t="s">
        <v>1953</v>
      </c>
      <c r="D203" s="262"/>
      <c r="E203" s="262"/>
      <c r="F203" s="285" t="s">
        <v>46</v>
      </c>
      <c r="G203" s="262"/>
      <c r="H203" s="262" t="s">
        <v>1964</v>
      </c>
      <c r="I203" s="262"/>
      <c r="J203" s="262"/>
      <c r="K203" s="310"/>
    </row>
    <row r="204" s="1" customFormat="1" ht="15" customHeight="1">
      <c r="B204" s="287"/>
      <c r="C204" s="262"/>
      <c r="D204" s="262"/>
      <c r="E204" s="262"/>
      <c r="F204" s="285" t="s">
        <v>47</v>
      </c>
      <c r="G204" s="262"/>
      <c r="H204" s="262" t="s">
        <v>1965</v>
      </c>
      <c r="I204" s="262"/>
      <c r="J204" s="262"/>
      <c r="K204" s="310"/>
    </row>
    <row r="205" s="1" customFormat="1" ht="15" customHeight="1">
      <c r="B205" s="287"/>
      <c r="C205" s="262"/>
      <c r="D205" s="262"/>
      <c r="E205" s="262"/>
      <c r="F205" s="285" t="s">
        <v>50</v>
      </c>
      <c r="G205" s="262"/>
      <c r="H205" s="262" t="s">
        <v>1966</v>
      </c>
      <c r="I205" s="262"/>
      <c r="J205" s="262"/>
      <c r="K205" s="310"/>
    </row>
    <row r="206" s="1" customFormat="1" ht="15" customHeight="1">
      <c r="B206" s="287"/>
      <c r="C206" s="262"/>
      <c r="D206" s="262"/>
      <c r="E206" s="262"/>
      <c r="F206" s="285" t="s">
        <v>48</v>
      </c>
      <c r="G206" s="262"/>
      <c r="H206" s="262" t="s">
        <v>1967</v>
      </c>
      <c r="I206" s="262"/>
      <c r="J206" s="262"/>
      <c r="K206" s="310"/>
    </row>
    <row r="207" s="1" customFormat="1" ht="15" customHeight="1">
      <c r="B207" s="287"/>
      <c r="C207" s="262"/>
      <c r="D207" s="262"/>
      <c r="E207" s="262"/>
      <c r="F207" s="285" t="s">
        <v>49</v>
      </c>
      <c r="G207" s="262"/>
      <c r="H207" s="262" t="s">
        <v>1968</v>
      </c>
      <c r="I207" s="262"/>
      <c r="J207" s="262"/>
      <c r="K207" s="310"/>
    </row>
    <row r="208" s="1" customFormat="1" ht="15" customHeight="1">
      <c r="B208" s="287"/>
      <c r="C208" s="262"/>
      <c r="D208" s="262"/>
      <c r="E208" s="262"/>
      <c r="F208" s="285"/>
      <c r="G208" s="262"/>
      <c r="H208" s="262"/>
      <c r="I208" s="262"/>
      <c r="J208" s="262"/>
      <c r="K208" s="310"/>
    </row>
    <row r="209" s="1" customFormat="1" ht="15" customHeight="1">
      <c r="B209" s="287"/>
      <c r="C209" s="262" t="s">
        <v>1907</v>
      </c>
      <c r="D209" s="262"/>
      <c r="E209" s="262"/>
      <c r="F209" s="285" t="s">
        <v>82</v>
      </c>
      <c r="G209" s="262"/>
      <c r="H209" s="262" t="s">
        <v>1969</v>
      </c>
      <c r="I209" s="262"/>
      <c r="J209" s="262"/>
      <c r="K209" s="310"/>
    </row>
    <row r="210" s="1" customFormat="1" ht="15" customHeight="1">
      <c r="B210" s="287"/>
      <c r="C210" s="262"/>
      <c r="D210" s="262"/>
      <c r="E210" s="262"/>
      <c r="F210" s="285" t="s">
        <v>1803</v>
      </c>
      <c r="G210" s="262"/>
      <c r="H210" s="262" t="s">
        <v>1804</v>
      </c>
      <c r="I210" s="262"/>
      <c r="J210" s="262"/>
      <c r="K210" s="310"/>
    </row>
    <row r="211" s="1" customFormat="1" ht="15" customHeight="1">
      <c r="B211" s="287"/>
      <c r="C211" s="262"/>
      <c r="D211" s="262"/>
      <c r="E211" s="262"/>
      <c r="F211" s="285" t="s">
        <v>1801</v>
      </c>
      <c r="G211" s="262"/>
      <c r="H211" s="262" t="s">
        <v>1970</v>
      </c>
      <c r="I211" s="262"/>
      <c r="J211" s="262"/>
      <c r="K211" s="310"/>
    </row>
    <row r="212" s="1" customFormat="1" ht="15" customHeight="1">
      <c r="B212" s="334"/>
      <c r="C212" s="262"/>
      <c r="D212" s="262"/>
      <c r="E212" s="262"/>
      <c r="F212" s="285" t="s">
        <v>1805</v>
      </c>
      <c r="G212" s="323"/>
      <c r="H212" s="314" t="s">
        <v>1806</v>
      </c>
      <c r="I212" s="314"/>
      <c r="J212" s="314"/>
      <c r="K212" s="335"/>
    </row>
    <row r="213" s="1" customFormat="1" ht="15" customHeight="1">
      <c r="B213" s="334"/>
      <c r="C213" s="262"/>
      <c r="D213" s="262"/>
      <c r="E213" s="262"/>
      <c r="F213" s="285" t="s">
        <v>1807</v>
      </c>
      <c r="G213" s="323"/>
      <c r="H213" s="314" t="s">
        <v>1971</v>
      </c>
      <c r="I213" s="314"/>
      <c r="J213" s="314"/>
      <c r="K213" s="335"/>
    </row>
    <row r="214" s="1" customFormat="1" ht="15" customHeight="1">
      <c r="B214" s="334"/>
      <c r="C214" s="262"/>
      <c r="D214" s="262"/>
      <c r="E214" s="262"/>
      <c r="F214" s="285"/>
      <c r="G214" s="323"/>
      <c r="H214" s="314"/>
      <c r="I214" s="314"/>
      <c r="J214" s="314"/>
      <c r="K214" s="335"/>
    </row>
    <row r="215" s="1" customFormat="1" ht="15" customHeight="1">
      <c r="B215" s="334"/>
      <c r="C215" s="262" t="s">
        <v>1931</v>
      </c>
      <c r="D215" s="262"/>
      <c r="E215" s="262"/>
      <c r="F215" s="285">
        <v>1</v>
      </c>
      <c r="G215" s="323"/>
      <c r="H215" s="314" t="s">
        <v>1972</v>
      </c>
      <c r="I215" s="314"/>
      <c r="J215" s="314"/>
      <c r="K215" s="335"/>
    </row>
    <row r="216" s="1" customFormat="1" ht="15" customHeight="1">
      <c r="B216" s="334"/>
      <c r="C216" s="262"/>
      <c r="D216" s="262"/>
      <c r="E216" s="262"/>
      <c r="F216" s="285">
        <v>2</v>
      </c>
      <c r="G216" s="323"/>
      <c r="H216" s="314" t="s">
        <v>1973</v>
      </c>
      <c r="I216" s="314"/>
      <c r="J216" s="314"/>
      <c r="K216" s="335"/>
    </row>
    <row r="217" s="1" customFormat="1" ht="15" customHeight="1">
      <c r="B217" s="334"/>
      <c r="C217" s="262"/>
      <c r="D217" s="262"/>
      <c r="E217" s="262"/>
      <c r="F217" s="285">
        <v>3</v>
      </c>
      <c r="G217" s="323"/>
      <c r="H217" s="314" t="s">
        <v>1974</v>
      </c>
      <c r="I217" s="314"/>
      <c r="J217" s="314"/>
      <c r="K217" s="335"/>
    </row>
    <row r="218" s="1" customFormat="1" ht="15" customHeight="1">
      <c r="B218" s="334"/>
      <c r="C218" s="262"/>
      <c r="D218" s="262"/>
      <c r="E218" s="262"/>
      <c r="F218" s="285">
        <v>4</v>
      </c>
      <c r="G218" s="323"/>
      <c r="H218" s="314" t="s">
        <v>1975</v>
      </c>
      <c r="I218" s="314"/>
      <c r="J218" s="314"/>
      <c r="K218" s="335"/>
    </row>
    <row r="219" s="1" customFormat="1" ht="12.75" customHeight="1">
      <c r="B219" s="336"/>
      <c r="C219" s="337"/>
      <c r="D219" s="337"/>
      <c r="E219" s="337"/>
      <c r="F219" s="337"/>
      <c r="G219" s="337"/>
      <c r="H219" s="337"/>
      <c r="I219" s="337"/>
      <c r="J219" s="337"/>
      <c r="K219" s="33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Zeman</dc:creator>
  <cp:lastModifiedBy>Vojtěch Zeman</cp:lastModifiedBy>
  <dcterms:created xsi:type="dcterms:W3CDTF">2026-03-17T14:47:48Z</dcterms:created>
  <dcterms:modified xsi:type="dcterms:W3CDTF">2026-03-17T14:47:54Z</dcterms:modified>
</cp:coreProperties>
</file>