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1790" activeTab="1"/>
  </bookViews>
  <sheets>
    <sheet name="Rekapitulace stavby" sheetId="1" r:id="rId1"/>
    <sheet name="01 - Kácení stromů,nová v..." sheetId="2" r:id="rId2"/>
    <sheet name="02 - SO 01 Společný pás p..." sheetId="3" r:id="rId3"/>
    <sheet name="03 - Vedlejší rozpočtové ..." sheetId="4" r:id="rId4"/>
    <sheet name="Seznam figur" sheetId="5" r:id="rId5"/>
  </sheets>
  <definedNames>
    <definedName name="_xlnm._FilterDatabase" localSheetId="1" hidden="1">'01 - Kácení stromů,nová v...'!$C$118:$K$197</definedName>
    <definedName name="_xlnm._FilterDatabase" localSheetId="2" hidden="1">'02 - SO 01 Společný pás p...'!$C$125:$K$478</definedName>
    <definedName name="_xlnm._FilterDatabase" localSheetId="3" hidden="1">'03 - Vedlejší rozpočtové ...'!$C$120:$K$133</definedName>
    <definedName name="_xlnm.Print_Area" localSheetId="1">'01 - Kácení stromů,nová v...'!$C$4:$J$76,'01 - Kácení stromů,nová v...'!$C$82:$J$100,'01 - Kácení stromů,nová v...'!$C$106:$K$197</definedName>
    <definedName name="_xlnm.Print_Area" localSheetId="2">'02 - SO 01 Společný pás p...'!$C$4:$J$76,'02 - SO 01 Společný pás p...'!$C$82:$J$107,'02 - SO 01 Společný pás p...'!$C$113:$K$478</definedName>
    <definedName name="_xlnm.Print_Area" localSheetId="3">'03 - Vedlejší rozpočtové ...'!$C$4:$J$76,'03 - Vedlejší rozpočtové ...'!$C$82:$J$102,'03 - Vedlejší rozpočtové ...'!$C$108:$K$133</definedName>
    <definedName name="_xlnm.Print_Area" localSheetId="0">'Rekapitulace stavby'!$D$4:$AO$76,'Rekapitulace stavby'!$C$82:$AQ$98</definedName>
    <definedName name="_xlnm.Print_Area" localSheetId="4">'Seznam figur'!$C$4:$G$135</definedName>
    <definedName name="_xlnm.Print_Titles" localSheetId="0">'Rekapitulace stavby'!$92:$92</definedName>
    <definedName name="_xlnm.Print_Titles" localSheetId="2">'02 - SO 01 Společný pás p...'!$125:$125</definedName>
    <definedName name="_xlnm.Print_Titles" localSheetId="3">'03 - Vedlejší rozpočtové ...'!$120:$120</definedName>
    <definedName name="_xlnm.Print_Titles" localSheetId="4">'Seznam figur'!$9:$9</definedName>
  </definedNames>
  <calcPr calcId="152511"/>
</workbook>
</file>

<file path=xl/sharedStrings.xml><?xml version="1.0" encoding="utf-8"?>
<sst xmlns="http://schemas.openxmlformats.org/spreadsheetml/2006/main" count="6247" uniqueCount="1109">
  <si>
    <t>Export Komplet</t>
  </si>
  <si>
    <t/>
  </si>
  <si>
    <t>2.0</t>
  </si>
  <si>
    <t>ZAMOK</t>
  </si>
  <si>
    <t>False</t>
  </si>
  <si>
    <t>{672471d1-c307-4bd8-a290-5ddae5e4c94d}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</si>
  <si>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</si>
  <si>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</si>
  <si>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</si>
  <si>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</si>
  <si>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</si>
  <si>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</si>
  <si>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</si>
  <si>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</si>
  <si>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Cunek041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</si>
  <si>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</si>
  <si>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</si>
  <si>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Společný pás pro cyklisty a chodce ul.Hřbitovní ve Valašském Meziříčí</t>
  </si>
  <si>
    <t>KSO:</t>
  </si>
  <si>
    <t>CC-CZ:</t>
  </si>
  <si>
    <t>Místo:</t>
  </si>
  <si>
    <t>Valašské Meziříčí</t>
  </si>
  <si>
    <t>Datum:</t>
  </si>
  <si>
    <t>7. 1. 2020</t>
  </si>
  <si>
    <t>Zadavatel:</t>
  </si>
  <si>
    <t>IČ:</t>
  </si>
  <si>
    <t>Město Valašské Meziříčí</t>
  </si>
  <si>
    <t>DIČ:</t>
  </si>
  <si>
    <t>Uchazeč:</t>
  </si>
  <si>
    <t>Vyplň údaj</t>
  </si>
  <si>
    <t>Projektant:</t>
  </si>
  <si>
    <t>Ing.Pavel Čunek</t>
  </si>
  <si>
    <t>True</t>
  </si>
  <si>
    <t>Zpracovatel:</t>
  </si>
  <si>
    <t>Fajfrová Irena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</si>
  <si>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</si>
  <si>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</si>
  <si>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</si>
  <si>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</si>
  <si>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</si>
  <si>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</si>
  <si>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</si>
  <si>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</si>
  <si>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</si>
  <si>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</si>
  <si>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</si>
  <si>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</si>
  <si>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</si>
  <si>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</si>
  <si>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</si>
  <si>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</si>
  <si>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</si>
  <si>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</si>
  <si>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</si>
  <si>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</si>
  <si>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</si>
  <si>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</si>
  <si>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</si>
  <si>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</si>
  <si>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</si>
  <si>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</si>
  <si>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</si>
  <si>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</si>
  <si>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</si>
  <si>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</si>
  <si>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</si>
  <si>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</si>
  <si>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</si>
  <si>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</si>
  <si>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</si>
  <si>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</si>
  <si>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</si>
  <si>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</si>
  <si>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</si>
  <si>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</si>
  <si>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</si>
  <si>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</si>
  <si>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</si>
  <si>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</si>
  <si>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</si>
  <si>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</si>
  <si>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</si>
  <si>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Kácení stromů,nová výsadba</t>
  </si>
  <si>
    <t>STA</t>
  </si>
  <si>
    <t>1</t>
  </si>
  <si>
    <t>{23c3e908-4869-4275-8fb3-e6f160e9e773}</t>
  </si>
  <si>
    <t>2</t>
  </si>
  <si>
    <t>02</t>
  </si>
  <si>
    <t>SO 01 Společný pás pro cyklisty a chodce</t>
  </si>
  <si>
    <t>{44caa741-824e-45d2-beea-0afcf3e70461}</t>
  </si>
  <si>
    <t>03</t>
  </si>
  <si>
    <t>Vedlejší rozpočtové náklady</t>
  </si>
  <si>
    <t>{d684ac79-a876-4333-8e1c-68ffbeb3c49c}</t>
  </si>
  <si>
    <t>KRYCÍ LIST SOUPISU PRACÍ</t>
  </si>
  <si>
    <t>Objekt:</t>
  </si>
  <si>
    <t>01 - Kácení stromů,nová výsadba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</si>
  <si>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</si>
  <si>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</si>
  <si>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</si>
  <si>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</si>
  <si>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</si>
  <si>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</si>
  <si>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</si>
  <si>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</si>
  <si>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</si>
  <si>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</si>
  <si>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</si>
  <si>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</si>
  <si>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</si>
  <si>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</si>
  <si>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</si>
  <si>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</si>
  <si>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</si>
  <si>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</si>
  <si>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</si>
  <si>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</si>
  <si>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</si>
  <si>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</si>
  <si>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</si>
  <si>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</si>
  <si>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</si>
  <si>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</si>
  <si>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111251102</t>
  </si>
  <si>
    <t>Odstranění křovin a stromů průměru kmene do 100 mm i s kořeny sklonu terénu do 1:5 z celkové plochy přes 100 do 500 m2 strojně</t>
  </si>
  <si>
    <t>m2</t>
  </si>
  <si>
    <t>CS ÚRS 2020 01</t>
  </si>
  <si>
    <t>4</t>
  </si>
  <si>
    <t>-164047490</t>
  </si>
  <si>
    <t>111201401</t>
  </si>
  <si>
    <t>Spálení křovin a stromů průměru kmene do 100 mm</t>
  </si>
  <si>
    <t>CS ÚRS 2018 01</t>
  </si>
  <si>
    <t>-1610470224</t>
  </si>
  <si>
    <t>3</t>
  </si>
  <si>
    <t>111211111</t>
  </si>
  <si>
    <t>Spálení jehličnatého klestu se snášením D do 30 cm ve svahu do 1:3</t>
  </si>
  <si>
    <t>kus</t>
  </si>
  <si>
    <t>124676651</t>
  </si>
  <si>
    <t>111211112</t>
  </si>
  <si>
    <t>Spálení jehličnatého klestu se snášením D přes 30 cm ve svahu do 1:3</t>
  </si>
  <si>
    <t>-972875963</t>
  </si>
  <si>
    <t>5</t>
  </si>
  <si>
    <t>111211131</t>
  </si>
  <si>
    <t>Spálení listnatého klestu se snášením D do 30 cm ve svahu do 1:3</t>
  </si>
  <si>
    <t>-1288194376</t>
  </si>
  <si>
    <t>6</t>
  </si>
  <si>
    <t>112101102</t>
  </si>
  <si>
    <t>Odstranění stromů listnatých průměru kmene do 500 mm</t>
  </si>
  <si>
    <t>81995751</t>
  </si>
  <si>
    <t>7</t>
  </si>
  <si>
    <t>112101121</t>
  </si>
  <si>
    <t>Odstranění stromů jehličnatých průměru kmene do 300 mm</t>
  </si>
  <si>
    <t>282475128</t>
  </si>
  <si>
    <t>VV</t>
  </si>
  <si>
    <t>27</t>
  </si>
  <si>
    <t>8</t>
  </si>
  <si>
    <t>112101122</t>
  </si>
  <si>
    <t>Odstranění stromů jehličnatých průměru kmene do 500 mm</t>
  </si>
  <si>
    <t>838176492</t>
  </si>
  <si>
    <t>9</t>
  </si>
  <si>
    <t>112201101</t>
  </si>
  <si>
    <t>Odstranění pařezů D do 300 mm</t>
  </si>
  <si>
    <t>-1207491474</t>
  </si>
  <si>
    <t>10</t>
  </si>
  <si>
    <t>112201102</t>
  </si>
  <si>
    <t>Odstranění pařezů D do 500 mm</t>
  </si>
  <si>
    <t>1071321568</t>
  </si>
  <si>
    <t>11</t>
  </si>
  <si>
    <t>112211111</t>
  </si>
  <si>
    <t>Likvidace pařezu D do 0,3 m</t>
  </si>
  <si>
    <t>1577348046</t>
  </si>
  <si>
    <t>12</t>
  </si>
  <si>
    <t>112211112</t>
  </si>
  <si>
    <t>Likvidace pařezu D do 0,5 m</t>
  </si>
  <si>
    <t>88013571</t>
  </si>
  <si>
    <t>13</t>
  </si>
  <si>
    <t>162201401</t>
  </si>
  <si>
    <t>Vodorovné přemístění větví stromů listnatých do 1 km D kmene do 300 mm</t>
  </si>
  <si>
    <t>-1524920826</t>
  </si>
  <si>
    <t>14</t>
  </si>
  <si>
    <t>162201405</t>
  </si>
  <si>
    <t>Vodorovné přemístění větví stromů jehličnatých do 1 km D kmene do 300 mm</t>
  </si>
  <si>
    <t>-2028565572</t>
  </si>
  <si>
    <t>162201406</t>
  </si>
  <si>
    <t>Vodorovné přemístění větví stromů jehličnatých do 1 km D kmene do 500 mm</t>
  </si>
  <si>
    <t>-1825341399</t>
  </si>
  <si>
    <t>16</t>
  </si>
  <si>
    <t>162201411</t>
  </si>
  <si>
    <t>Vodorovné přemístění kmenů stromů listnatých do 1 km D kmene do 300 mm</t>
  </si>
  <si>
    <t>-1912376234</t>
  </si>
  <si>
    <t>17</t>
  </si>
  <si>
    <t>162201415</t>
  </si>
  <si>
    <t>Vodorovné přemístění kmenů stromů jehličnatých do 1 km D kmene do 300 mm</t>
  </si>
  <si>
    <t>2028950633</t>
  </si>
  <si>
    <t>18</t>
  </si>
  <si>
    <t>162201416</t>
  </si>
  <si>
    <t>Vodorovné přemístění kmenů stromů jehličnatých do 1 km D kmene do 500 mm</t>
  </si>
  <si>
    <t>-2043595258</t>
  </si>
  <si>
    <t>19</t>
  </si>
  <si>
    <t>162201421</t>
  </si>
  <si>
    <t>Vodorovné přemístění pařezů do 1 km D do 300 mm</t>
  </si>
  <si>
    <t>427399622</t>
  </si>
  <si>
    <t>20</t>
  </si>
  <si>
    <t>162201422</t>
  </si>
  <si>
    <t>Vodorovné přemístění pařezů do 1 km D do 500 mm</t>
  </si>
  <si>
    <t>-1560537945</t>
  </si>
  <si>
    <t>162301501</t>
  </si>
  <si>
    <t>Vodorovné přemístění křovin do 5 km D kmene do 100 mm</t>
  </si>
  <si>
    <t>-170628775</t>
  </si>
  <si>
    <t>51</t>
  </si>
  <si>
    <t>162301931</t>
  </si>
  <si>
    <t>Příplatek k vodorovnému přemístění větví stromů listnatých D kmene do 300 mm ZKD 1 km</t>
  </si>
  <si>
    <t>616577211</t>
  </si>
  <si>
    <t>10*4</t>
  </si>
  <si>
    <t>52</t>
  </si>
  <si>
    <t>162301941</t>
  </si>
  <si>
    <t>Příplatek k vodorovnému přemístění větví stromů jehličnatých D kmene do 300 mm ZKD 1 km</t>
  </si>
  <si>
    <t>1388419129</t>
  </si>
  <si>
    <t>27*4</t>
  </si>
  <si>
    <t>53</t>
  </si>
  <si>
    <t>162301942</t>
  </si>
  <si>
    <t>Příplatek k vodorovnému přemístění větví stromů jehličnatých D kmene do 500 mm ZKD 1 km</t>
  </si>
  <si>
    <t>-252722745</t>
  </si>
  <si>
    <t>4*4</t>
  </si>
  <si>
    <t>54</t>
  </si>
  <si>
    <t>162301951</t>
  </si>
  <si>
    <t>Příplatek k vodorovnému přemístění kmenů stromů listnatých D kmene do 300 mm ZKD 1 km</t>
  </si>
  <si>
    <t>1405048347</t>
  </si>
  <si>
    <t>55</t>
  </si>
  <si>
    <t>162301961</t>
  </si>
  <si>
    <t>Příplatek k vodorovnému přemístění kmenů stromů jehličnatých D kmene do 300 mm ZKD 1 km</t>
  </si>
  <si>
    <t>-1489008556</t>
  </si>
  <si>
    <t>56</t>
  </si>
  <si>
    <t>162301962</t>
  </si>
  <si>
    <t>Příplatek k vodorovnému přemístění kmenů stromů jehličnatých D kmene do 500 mm ZKD 1 km</t>
  </si>
  <si>
    <t>-1666426214</t>
  </si>
  <si>
    <t>57</t>
  </si>
  <si>
    <t>162301971</t>
  </si>
  <si>
    <t>Příplatek k vodorovnému přemístění pařezů D 300 mm ZKD 1 km</t>
  </si>
  <si>
    <t>-112904503</t>
  </si>
  <si>
    <t>37*4</t>
  </si>
  <si>
    <t>58</t>
  </si>
  <si>
    <t>162301972</t>
  </si>
  <si>
    <t>Příplatek k vodorovnému přemístění pařezů D 500 mm ZKD 1 km</t>
  </si>
  <si>
    <t>338507894</t>
  </si>
  <si>
    <t>22</t>
  </si>
  <si>
    <t>174201201</t>
  </si>
  <si>
    <t>Zásyp jam po pařezech D pařezů do 300 mm</t>
  </si>
  <si>
    <t>1262694951</t>
  </si>
  <si>
    <t>23</t>
  </si>
  <si>
    <t>174201202</t>
  </si>
  <si>
    <t>Zásyp jam po pařezech D pařezů do 500 mm</t>
  </si>
  <si>
    <t>2023561032</t>
  </si>
  <si>
    <t>24</t>
  </si>
  <si>
    <t>183101314</t>
  </si>
  <si>
    <t>Jamky pro výsadbu s výměnou 100 % půdy zeminy tř 1 až 4 objem do 0,125 m3 v rovině a svahu do 1:5</t>
  </si>
  <si>
    <t>-1861095940</t>
  </si>
  <si>
    <t>25</t>
  </si>
  <si>
    <t>M</t>
  </si>
  <si>
    <t>10321100</t>
  </si>
  <si>
    <t>zahradní substrát pro výsadbu VL</t>
  </si>
  <si>
    <t>m3</t>
  </si>
  <si>
    <t>155397076</t>
  </si>
  <si>
    <t>13*0,125 'Přepočtené koeficientem množství</t>
  </si>
  <si>
    <t>26</t>
  </si>
  <si>
    <t>183111311</t>
  </si>
  <si>
    <t>Hloubení jamek s výměnou 100 % půdy zeminy tř 1 až 4 objem do 0,002 m3 v rovině a svahu do 1:5</t>
  </si>
  <si>
    <t>2112372664</t>
  </si>
  <si>
    <t>104583871</t>
  </si>
  <si>
    <t>50*0,002 'Přepočtené koeficientem množství</t>
  </si>
  <si>
    <t>28</t>
  </si>
  <si>
    <t>183111312</t>
  </si>
  <si>
    <t>Hloubení jamek s výměnou 100 % půdy zeminy tř 1 až 4 objem do 0,005 m3 v rovině a svahu do 1:5</t>
  </si>
  <si>
    <t>1661219763</t>
  </si>
  <si>
    <t>29</t>
  </si>
  <si>
    <t>-1429716528</t>
  </si>
  <si>
    <t>22*0,005 'Přepočtené koeficientem množství</t>
  </si>
  <si>
    <t>30</t>
  </si>
  <si>
    <t>184102114</t>
  </si>
  <si>
    <t>Výsadba dřeviny s balem D do 0,5 m do jamky se zalitím v rovině a svahu do 1:5</t>
  </si>
  <si>
    <t>-1218172219</t>
  </si>
  <si>
    <t>31</t>
  </si>
  <si>
    <t>02650411</t>
  </si>
  <si>
    <t>Javor babyka Acer campestre 'Elsrijk  obvod 12-14cm</t>
  </si>
  <si>
    <t>1090649128</t>
  </si>
  <si>
    <t>32</t>
  </si>
  <si>
    <t>184102211</t>
  </si>
  <si>
    <t>Výsadba keře bez balu v do 1 m do jamky se zalitím v rovině a svahu do 1:5</t>
  </si>
  <si>
    <t>368682432</t>
  </si>
  <si>
    <t>"přesazení  tújí"        22,000</t>
  </si>
  <si>
    <t>33</t>
  </si>
  <si>
    <t>-1937691194</t>
  </si>
  <si>
    <t>34</t>
  </si>
  <si>
    <t>02650530.1</t>
  </si>
  <si>
    <t>keře o velikosti 30-40cm</t>
  </si>
  <si>
    <t>620821760</t>
  </si>
  <si>
    <t>38</t>
  </si>
  <si>
    <t>184215133</t>
  </si>
  <si>
    <t>Ukotvení kmene dřevin třemi kůly D do 0,1 m délky do 3 m</t>
  </si>
  <si>
    <t>556557915</t>
  </si>
  <si>
    <t>39</t>
  </si>
  <si>
    <t>052172100</t>
  </si>
  <si>
    <t>kůl na ukotvení  stromů, kůl,frézovaný s  fazetou a špicí, pr. 9cm, délka 3m, 3ks/1strom</t>
  </si>
  <si>
    <t>CS ÚRS 2013 01</t>
  </si>
  <si>
    <t>1971617801</t>
  </si>
  <si>
    <t>13*3*1,01</t>
  </si>
  <si>
    <t>40</t>
  </si>
  <si>
    <t>052172101</t>
  </si>
  <si>
    <t>příčka z půlené frézované kulatiny pr. 9cm, délka 60cm, 3ks/1strom</t>
  </si>
  <si>
    <t>1619801837</t>
  </si>
  <si>
    <t>35</t>
  </si>
  <si>
    <t>184401111</t>
  </si>
  <si>
    <t>Příprava dřevin k přesazení bez výměny půdy s vyhnojením s balem D do 0,8 m v rovině a svahu do 1:5</t>
  </si>
  <si>
    <t>-1637698531</t>
  </si>
  <si>
    <t>"túje"   22</t>
  </si>
  <si>
    <t>41</t>
  </si>
  <si>
    <t>184501121</t>
  </si>
  <si>
    <t>Zhotovení obalu z juty v jedné vrstvě v rovině a svahu do 1:5</t>
  </si>
  <si>
    <t>-216718152</t>
  </si>
  <si>
    <t>42</t>
  </si>
  <si>
    <t>283293091</t>
  </si>
  <si>
    <t>juta na obalení kmene cca 4m/1strom</t>
  </si>
  <si>
    <t>m</t>
  </si>
  <si>
    <t>-1436944539</t>
  </si>
  <si>
    <t>43</t>
  </si>
  <si>
    <t>283293092</t>
  </si>
  <si>
    <t>úvazek (2m/ks)</t>
  </si>
  <si>
    <t>-1900384739</t>
  </si>
  <si>
    <t>36</t>
  </si>
  <si>
    <t>184512111</t>
  </si>
  <si>
    <t>Vyzvednutí křovin k přesazení bez balu v rovině a svahu do 1:5</t>
  </si>
  <si>
    <t>943366430</t>
  </si>
  <si>
    <t>37</t>
  </si>
  <si>
    <t>184801121</t>
  </si>
  <si>
    <t>Ošetřování vysazených dřevin soliterních v rovině a svahu do 1:5</t>
  </si>
  <si>
    <t>197411112</t>
  </si>
  <si>
    <t>44</t>
  </si>
  <si>
    <t>184806113</t>
  </si>
  <si>
    <t>Řez stromů netrnitých průklestem D koruny do 6 m</t>
  </si>
  <si>
    <t>223338141</t>
  </si>
  <si>
    <t>45</t>
  </si>
  <si>
    <t>185802114</t>
  </si>
  <si>
    <t>Hnojení půdy umělým hnojivem k jednotlivým rostlinám v rovině a svahu do 1:5</t>
  </si>
  <si>
    <t>t</t>
  </si>
  <si>
    <t>-476793537</t>
  </si>
  <si>
    <t>13,000*0,001+50*0,001</t>
  </si>
  <si>
    <t>46</t>
  </si>
  <si>
    <t>251911551</t>
  </si>
  <si>
    <t xml:space="preserve">umělé hnojivo Silvamix tablety,  4x10g/ks, </t>
  </si>
  <si>
    <t>1314117690</t>
  </si>
  <si>
    <t>(13+50)*4</t>
  </si>
  <si>
    <t>47</t>
  </si>
  <si>
    <t>185804311</t>
  </si>
  <si>
    <t>Zalití rostlin vodou plocha do 20 m2</t>
  </si>
  <si>
    <t>-729652905</t>
  </si>
  <si>
    <t>48</t>
  </si>
  <si>
    <t>082113210</t>
  </si>
  <si>
    <t>voda pitná pro ostatní odběratele</t>
  </si>
  <si>
    <t>2050905282</t>
  </si>
  <si>
    <t>49</t>
  </si>
  <si>
    <t>185851121</t>
  </si>
  <si>
    <t>Dovoz vody pro zálivku rostlin za vzdálenost do 1000 m</t>
  </si>
  <si>
    <t>152800204</t>
  </si>
  <si>
    <t>998</t>
  </si>
  <si>
    <t>Přesun hmot</t>
  </si>
  <si>
    <t>50</t>
  </si>
  <si>
    <t>998231311</t>
  </si>
  <si>
    <t>Přesun hmot pro sadovnické a krajinářské úpravy vodorovně do 5000 m</t>
  </si>
  <si>
    <t>1486505850</t>
  </si>
  <si>
    <t>ch1</t>
  </si>
  <si>
    <t>676</t>
  </si>
  <si>
    <t>ch2</t>
  </si>
  <si>
    <t>j</t>
  </si>
  <si>
    <t>102</t>
  </si>
  <si>
    <t>n</t>
  </si>
  <si>
    <t>o</t>
  </si>
  <si>
    <t>171,918</t>
  </si>
  <si>
    <t>or</t>
  </si>
  <si>
    <t>1010</t>
  </si>
  <si>
    <t>r1</t>
  </si>
  <si>
    <t>9,52</t>
  </si>
  <si>
    <t>02 - SO 01 Společný pás pro cyklisty a chodce</t>
  </si>
  <si>
    <t>r2</t>
  </si>
  <si>
    <t>73,84</t>
  </si>
  <si>
    <t>s</t>
  </si>
  <si>
    <t>1,82</t>
  </si>
  <si>
    <t>sut</t>
  </si>
  <si>
    <t>39,227</t>
  </si>
  <si>
    <t>75</t>
  </si>
  <si>
    <t>ch3</t>
  </si>
  <si>
    <t>r10</t>
  </si>
  <si>
    <t>13,2</t>
  </si>
  <si>
    <t>p1</t>
  </si>
  <si>
    <t>4,4</t>
  </si>
  <si>
    <t>p2</t>
  </si>
  <si>
    <t>0,88</t>
  </si>
  <si>
    <t>s10</t>
  </si>
  <si>
    <t>10,368</t>
  </si>
  <si>
    <t>z10</t>
  </si>
  <si>
    <t>16,83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</si>
  <si>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</si>
  <si>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</si>
  <si>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</si>
  <si>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</si>
  <si>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</si>
  <si>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</si>
  <si>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</si>
  <si>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>113107224</t>
  </si>
  <si>
    <t>Odstranění podkladu z kameniva drceného tl 350 mm strojně pl přes 200 m2</t>
  </si>
  <si>
    <t>1019911396</t>
  </si>
  <si>
    <t>"výpis materiálu" 380,0+55,0</t>
  </si>
  <si>
    <t>2107731910</t>
  </si>
  <si>
    <t>113107243</t>
  </si>
  <si>
    <t>Odstranění podkladu živičného tl 150 mm strojně pl přes 200 m2</t>
  </si>
  <si>
    <t>-1409298184</t>
  </si>
  <si>
    <t>1553207296</t>
  </si>
  <si>
    <t>parkoviště před pivovarem</t>
  </si>
  <si>
    <t>237,0</t>
  </si>
  <si>
    <t>113107323</t>
  </si>
  <si>
    <t>Odstranění podkladu z kameniva drceného tl 300 mm strojně pl do 50 m2</t>
  </si>
  <si>
    <t>942531213</t>
  </si>
  <si>
    <t>113107324</t>
  </si>
  <si>
    <t>Odstranění podkladu z kameniva drceného tl 350 mm strojně pl do 50 m2</t>
  </si>
  <si>
    <t>-1603086021</t>
  </si>
  <si>
    <t>113107342</t>
  </si>
  <si>
    <t>Odstranění podkladu živičného tl 100 mm strojně pl do 50 m2</t>
  </si>
  <si>
    <t>-1910012909</t>
  </si>
  <si>
    <t>113107343</t>
  </si>
  <si>
    <t>Odstranění podkladu živičného tl 150 mm strojně pl do 50 m2</t>
  </si>
  <si>
    <t>769618949</t>
  </si>
  <si>
    <t>vjezdy</t>
  </si>
  <si>
    <t>20+55</t>
  </si>
  <si>
    <t>113154113</t>
  </si>
  <si>
    <t>Frézování živičného krytu tl 50 mm pruh š 0,5 m pl do 500 m2 bez překážek v trase</t>
  </si>
  <si>
    <t>1086517355</t>
  </si>
  <si>
    <t>"u obrubníku"   50,0</t>
  </si>
  <si>
    <t>113201112</t>
  </si>
  <si>
    <t>Vytrhání obrub silničních ležatých</t>
  </si>
  <si>
    <t>-770594514</t>
  </si>
  <si>
    <t>113202111</t>
  </si>
  <si>
    <t>Vytrhání obrub krajníků obrubníků stojatých</t>
  </si>
  <si>
    <t>-1942518694</t>
  </si>
  <si>
    <t>50/0,5</t>
  </si>
  <si>
    <t>119003131</t>
  </si>
  <si>
    <t>Výstražná páska pro zabezpečení výkopu zřízení</t>
  </si>
  <si>
    <t>203728684</t>
  </si>
  <si>
    <t>119003132</t>
  </si>
  <si>
    <t>Výstražná páska pro zabezpečení výkopu odstranění</t>
  </si>
  <si>
    <t>296737112</t>
  </si>
  <si>
    <t>121151123</t>
  </si>
  <si>
    <t>Sejmutí ornice plochy přes 500 m2 tl vrstvy do 200 mm strojně</t>
  </si>
  <si>
    <t>-2060342086</t>
  </si>
  <si>
    <t>podle bilance zemních prací</t>
  </si>
  <si>
    <t>101,0/0,1</t>
  </si>
  <si>
    <t>122251104</t>
  </si>
  <si>
    <t>Odkopávky a prokopávky nezapažené v hornině třídy těžitelnosti I, skupiny 3 objem do 500 m3 strojně</t>
  </si>
  <si>
    <t>1801521779</t>
  </si>
  <si>
    <t>102,0</t>
  </si>
  <si>
    <t>132253103</t>
  </si>
  <si>
    <t>Hloubení rýh nezapažených  š do 800 mm v hornině třídy těžitelnosti I, skupiny 3 objem do 100 m3 strojně v omezeném prostoru</t>
  </si>
  <si>
    <t>609188046</t>
  </si>
  <si>
    <t>výkop pro travnatý pás</t>
  </si>
  <si>
    <t>104,0*0,71</t>
  </si>
  <si>
    <t>132212111</t>
  </si>
  <si>
    <t>Hloubení rýh š do 800 mm v soudržných horninách třídy těžitelnosti I, skupiny 3 ručně</t>
  </si>
  <si>
    <t>1834697394</t>
  </si>
  <si>
    <t>dokopání pro obrubníky</t>
  </si>
  <si>
    <t>(35,0+6,0*2+24,0)*0,2*0,1</t>
  </si>
  <si>
    <t>(16+1,0+1,0)*0,2*0,1</t>
  </si>
  <si>
    <t>(343,0+6,0*2)*0,2*0,1</t>
  </si>
  <si>
    <t>32,0*0,2*0,1</t>
  </si>
  <si>
    <t>Součet</t>
  </si>
  <si>
    <t>132255101</t>
  </si>
  <si>
    <t>Hloubení rýh zapažených š do 800 mm v hornině třídy těžitelnosti I, skupiny 3 objem do 20 m3 strojně v omezeném prostoru</t>
  </si>
  <si>
    <t>-1556938570</t>
  </si>
  <si>
    <t>výkop pro kanalizaci</t>
  </si>
  <si>
    <t>0,8*1,5*11,0</t>
  </si>
  <si>
    <t>133253101</t>
  </si>
  <si>
    <t>Hloubení šachet nezapažených v hornině třídy těžitelnosti I, skupiny 3 objem do 20 m3 v omezeném prostoru</t>
  </si>
  <si>
    <t>-178236526</t>
  </si>
  <si>
    <t>patky oplocení</t>
  </si>
  <si>
    <t>0,4*0,4*1,0*2</t>
  </si>
  <si>
    <t>0,5*0,5*1,0*6</t>
  </si>
  <si>
    <t>133255101</t>
  </si>
  <si>
    <t>Hloubení šachet zapažených v hornině třídy těžitelnosti I, skupiny 3 objem do 20 m3 v omezeném prostoru</t>
  </si>
  <si>
    <t>1444850495</t>
  </si>
  <si>
    <t>výkop pro uv</t>
  </si>
  <si>
    <t>1,2*1,2*1,8*4</t>
  </si>
  <si>
    <t>151101101</t>
  </si>
  <si>
    <t>Zřízení příložného pažení a rozepření stěn rýh hl do 2 m</t>
  </si>
  <si>
    <t>-1817736687</t>
  </si>
  <si>
    <t>r10/0,8*2</t>
  </si>
  <si>
    <t>151101111</t>
  </si>
  <si>
    <t>Odstranění příložného pažení a rozepření stěn rýh hl do 2 m</t>
  </si>
  <si>
    <t>600127487</t>
  </si>
  <si>
    <t>151101201</t>
  </si>
  <si>
    <t>Zřízení příložného pažení stěn výkopu hl do 4 m</t>
  </si>
  <si>
    <t>2078343010</t>
  </si>
  <si>
    <t>1,2*4*1,8*4</t>
  </si>
  <si>
    <t>151101211</t>
  </si>
  <si>
    <t>Odstranění příložného pažení stěn hl do 4 m</t>
  </si>
  <si>
    <t>-1514217268</t>
  </si>
  <si>
    <t>162651112</t>
  </si>
  <si>
    <t>Vodorovné přemístění do 5000 m výkopku/sypaniny z horniny třídy těžitelnosti I, skupiny 1 až 3</t>
  </si>
  <si>
    <t>1300304559</t>
  </si>
  <si>
    <t>odvoz zeminy na mezideponii</t>
  </si>
  <si>
    <t>odvoz ornice na mezideponii</t>
  </si>
  <si>
    <t>238,0*0,15</t>
  </si>
  <si>
    <t xml:space="preserve">"dovoz zeminy z mezideponie"   </t>
  </si>
  <si>
    <t xml:space="preserve">"dovoz ornice z mezideponie"   </t>
  </si>
  <si>
    <t>238*0,15</t>
  </si>
  <si>
    <t>162751117</t>
  </si>
  <si>
    <t>Vodorovné přemístění do 10000 m výkopku/sypaniny z horniny tř. 1 až 4</t>
  </si>
  <si>
    <t>-1881220361</t>
  </si>
  <si>
    <t>odvoz přebytečné zeminy</t>
  </si>
  <si>
    <t>j+r1+r2+s</t>
  </si>
  <si>
    <t>-n</t>
  </si>
  <si>
    <t>r10+s10</t>
  </si>
  <si>
    <t>-z10</t>
  </si>
  <si>
    <t>1376682565</t>
  </si>
  <si>
    <t>odvoz přebytečné ornice</t>
  </si>
  <si>
    <t>or*0,1</t>
  </si>
  <si>
    <t>-238*0,15</t>
  </si>
  <si>
    <t>162751119</t>
  </si>
  <si>
    <t>Příplatek k vodorovnému přemístění výkopku/sypaniny z horniny tř. 1 až 4 ZKD 1000 m přes 10000 m</t>
  </si>
  <si>
    <t>1319900991</t>
  </si>
  <si>
    <t>o*5</t>
  </si>
  <si>
    <t>-1804776141</t>
  </si>
  <si>
    <t>65,3*5</t>
  </si>
  <si>
    <t>167151101</t>
  </si>
  <si>
    <t>Nakládání výkopku z hornin třídy těžitelnosti I, skupiny 1 až 3 do 100 m3</t>
  </si>
  <si>
    <t>-272094679</t>
  </si>
  <si>
    <t>"naložení ornice  rozprostření "</t>
  </si>
  <si>
    <t>"naložení zeminy pro násypy"</t>
  </si>
  <si>
    <t>171152101</t>
  </si>
  <si>
    <t>Uložení sypaniny z hornin soudržných do násypů zhutněných silnic a dálnic</t>
  </si>
  <si>
    <t>1736661347</t>
  </si>
  <si>
    <t>22,0</t>
  </si>
  <si>
    <t>171201201</t>
  </si>
  <si>
    <t>Uložení sypaniny na skládky</t>
  </si>
  <si>
    <t>1707462186</t>
  </si>
  <si>
    <t>-881257940</t>
  </si>
  <si>
    <t>171201231</t>
  </si>
  <si>
    <t>Poplatek za uložení zeminy a kamení na recyklační skládce (skládkovné) kód odpadu 17 05 04</t>
  </si>
  <si>
    <t>1398130741</t>
  </si>
  <si>
    <t>o*1,67</t>
  </si>
  <si>
    <t>174101101</t>
  </si>
  <si>
    <t>Zásyp jam, šachet rýh nebo kolem objektů sypaninou se zhutněním</t>
  </si>
  <si>
    <t>-1291034404</t>
  </si>
  <si>
    <t>společný pás a komunikace</t>
  </si>
  <si>
    <t>104,0*0,12</t>
  </si>
  <si>
    <t>58152354</t>
  </si>
  <si>
    <t>písek  praný</t>
  </si>
  <si>
    <t>1090307835</t>
  </si>
  <si>
    <t>12,480*2,0</t>
  </si>
  <si>
    <t>174151101</t>
  </si>
  <si>
    <t>-828939396</t>
  </si>
  <si>
    <t>-p1-p2</t>
  </si>
  <si>
    <t>-0,45*0,45*1,8*4</t>
  </si>
  <si>
    <t>175111101</t>
  </si>
  <si>
    <t>Obsypání potrubí ručně sypaninou bez prohození, uloženou do 3 m</t>
  </si>
  <si>
    <t>2010614064</t>
  </si>
  <si>
    <t>0,8*0,5*11,0</t>
  </si>
  <si>
    <t>58337331</t>
  </si>
  <si>
    <t>štěrkopísek frakce 0/22</t>
  </si>
  <si>
    <t>671572722</t>
  </si>
  <si>
    <t>4,4*2 'Přepočtené koeficientem množství</t>
  </si>
  <si>
    <t>18040R.01</t>
  </si>
  <si>
    <t>Vegetační vrstva 70-75% a 30% kvalitní zemniy vč.rozprostření,dovozu materiálu</t>
  </si>
  <si>
    <t>-365264509</t>
  </si>
  <si>
    <t>104*0,12</t>
  </si>
  <si>
    <t>181351103</t>
  </si>
  <si>
    <t>Rozprostření ornice tl vrstvy do 200 mm pl do 500 m2 v rovině nebo ve svahu do 1:5 strojně</t>
  </si>
  <si>
    <t>-1279767117</t>
  </si>
  <si>
    <t>238</t>
  </si>
  <si>
    <t>181411131</t>
  </si>
  <si>
    <t>Založení parkového trávníku výsevem plochy do 1000 m2 v rovině a ve svahu do 1:5</t>
  </si>
  <si>
    <t>-399385807</t>
  </si>
  <si>
    <t>104+238</t>
  </si>
  <si>
    <t>00572410</t>
  </si>
  <si>
    <t>osivo směs travní parková</t>
  </si>
  <si>
    <t>kg</t>
  </si>
  <si>
    <t>-1651644526</t>
  </si>
  <si>
    <t>342,000*0,03*1,015</t>
  </si>
  <si>
    <t>181152302</t>
  </si>
  <si>
    <t>Úprava pláně pro silnice a dálnice v zářezech se zhutněním</t>
  </si>
  <si>
    <t>-202401922</t>
  </si>
  <si>
    <t>673+34+3+12+50+13,2+20+55+237+41</t>
  </si>
  <si>
    <t>1200</t>
  </si>
  <si>
    <t>183403153</t>
  </si>
  <si>
    <t>Obdělání půdy hrabáním v rovině a svahu do 1:5</t>
  </si>
  <si>
    <t>-1729028101</t>
  </si>
  <si>
    <t>238+104</t>
  </si>
  <si>
    <t>183403161</t>
  </si>
  <si>
    <t>Obdělání půdy válením v rovině a svahu do 1:5</t>
  </si>
  <si>
    <t>-1670628021</t>
  </si>
  <si>
    <t>185803111</t>
  </si>
  <si>
    <t>Ošetření trávníku shrabáním v rovině a svahu do 1:5</t>
  </si>
  <si>
    <t>-951917957</t>
  </si>
  <si>
    <t>185804511</t>
  </si>
  <si>
    <t>Mechanické odplevelení</t>
  </si>
  <si>
    <t>-1279247945</t>
  </si>
  <si>
    <t>Zakládání</t>
  </si>
  <si>
    <t>275313611</t>
  </si>
  <si>
    <t>Základové patky z betonu tř. C 16/20</t>
  </si>
  <si>
    <t>-1868403462</t>
  </si>
  <si>
    <t>0,4*0,4*1,0*2*1,035</t>
  </si>
  <si>
    <t>0,5*0,5*1,0*6*1,035</t>
  </si>
  <si>
    <t>Svislé a kompletní konstrukce</t>
  </si>
  <si>
    <t>331291215</t>
  </si>
  <si>
    <t>Zdivo pilířů režné lícované z cihel šamotových C30 na SMS 5 MPa</t>
  </si>
  <si>
    <t>1574937722</t>
  </si>
  <si>
    <t>0,4*0,4*2,0*2</t>
  </si>
  <si>
    <t>338171111</t>
  </si>
  <si>
    <t>Osazování sloupků a vzpěr plotových ocelových v 2,00 m se zalitím MC</t>
  </si>
  <si>
    <t>1816904506</t>
  </si>
  <si>
    <t>"použít stávající"         6</t>
  </si>
  <si>
    <t>338171121</t>
  </si>
  <si>
    <t>Osazování sloupků a vzpěr plotových ocelových v 2,60 m se zalitím MC</t>
  </si>
  <si>
    <t>1541359362</t>
  </si>
  <si>
    <t>55342255.1</t>
  </si>
  <si>
    <t>sloupek plotový</t>
  </si>
  <si>
    <t>-54502738</t>
  </si>
  <si>
    <t>348101120</t>
  </si>
  <si>
    <t>Osazení vrat a vrátek k oplocení na sloupky zděné nebo betonové plochy do 4 m2</t>
  </si>
  <si>
    <t>278894492</t>
  </si>
  <si>
    <t>"použít stávající"   1</t>
  </si>
  <si>
    <t>348121221</t>
  </si>
  <si>
    <t>Montáž podhrabových desek délky do 3 m na ocelové plotové sloupky</t>
  </si>
  <si>
    <t>-2089833526</t>
  </si>
  <si>
    <t>"použít stávající"      6</t>
  </si>
  <si>
    <t>348171120</t>
  </si>
  <si>
    <t>Osazení rámového oplocení výšky do 1,5 m ve sklonu svahu do 15°</t>
  </si>
  <si>
    <t>1921993903</t>
  </si>
  <si>
    <t>"použít stávající"         17</t>
  </si>
  <si>
    <t>348401130</t>
  </si>
  <si>
    <t>Osazení oplocení ze strojového pletiva s napínacími dráty výšky do 2,0 m do 15° sklonu svahu</t>
  </si>
  <si>
    <t>-232803421</t>
  </si>
  <si>
    <t>31327515.1</t>
  </si>
  <si>
    <t>pletivo drátěné plastifikované se čtvercovými 180cm vč.napínacího drátu</t>
  </si>
  <si>
    <t>-266626372</t>
  </si>
  <si>
    <t>59</t>
  </si>
  <si>
    <t>359901211</t>
  </si>
  <si>
    <t>Monitoring stoky jakékoli výšky na nové kanalizaci</t>
  </si>
  <si>
    <t>1241842303</t>
  </si>
  <si>
    <t>Vodorovné konstrukce</t>
  </si>
  <si>
    <t>60</t>
  </si>
  <si>
    <t>451572111</t>
  </si>
  <si>
    <t>Lože pod potrubí otevřený výkop z kameniva drobného těženého</t>
  </si>
  <si>
    <t>1718806687</t>
  </si>
  <si>
    <t>0,8*0,1*11,0</t>
  </si>
  <si>
    <t>61</t>
  </si>
  <si>
    <t>457531113</t>
  </si>
  <si>
    <t>Filtrační vrstvy z hrubého drceného kameniva bez zhutnění makadam</t>
  </si>
  <si>
    <t>-978592809</t>
  </si>
  <si>
    <t>104,0*0,4</t>
  </si>
  <si>
    <t>62</t>
  </si>
  <si>
    <t>457571111</t>
  </si>
  <si>
    <t>Filtrační vrstvy ze štěrkopísku bez zhutnění frakce 4 až 32 mm</t>
  </si>
  <si>
    <t>2140397091</t>
  </si>
  <si>
    <t>104,0*0,07</t>
  </si>
  <si>
    <t>Komunikace pozemní</t>
  </si>
  <si>
    <t>63</t>
  </si>
  <si>
    <t>564730111</t>
  </si>
  <si>
    <t>Podklad z kameniva hrubého drceného vel. 16-32 mm tl 100 mm</t>
  </si>
  <si>
    <t>729240103</t>
  </si>
  <si>
    <t>ch1+ch2+13,2+ch3</t>
  </si>
  <si>
    <t>64</t>
  </si>
  <si>
    <t>564731111</t>
  </si>
  <si>
    <t>Podklad z kameniva hrubého drceného vel. 32-63 mm tl 100 mm</t>
  </si>
  <si>
    <t>2088195046</t>
  </si>
  <si>
    <t>"tl.250mm = 150mm+100mm"</t>
  </si>
  <si>
    <t>65</t>
  </si>
  <si>
    <t>1105095821</t>
  </si>
  <si>
    <t>66</t>
  </si>
  <si>
    <t>564751111</t>
  </si>
  <si>
    <t>Podklad z kameniva hrubého drceného vel. 32-63 mm tl 150 mm</t>
  </si>
  <si>
    <t>426260670</t>
  </si>
  <si>
    <t>ch1+ch3+13,2</t>
  </si>
  <si>
    <t>67</t>
  </si>
  <si>
    <t>184329568</t>
  </si>
  <si>
    <t>68</t>
  </si>
  <si>
    <t>150048776</t>
  </si>
  <si>
    <t>69</t>
  </si>
  <si>
    <t>564851111</t>
  </si>
  <si>
    <t>Podklad ze štěrkodrtě ŠD tl 150 mm  0-63mm</t>
  </si>
  <si>
    <t>-1716128375</t>
  </si>
  <si>
    <t>70</t>
  </si>
  <si>
    <t>1883718474</t>
  </si>
  <si>
    <t>71</t>
  </si>
  <si>
    <t>567132113</t>
  </si>
  <si>
    <t>Podklad ze směsi stmelené cementem SC C 8/10 (KSC I) tl 180 mm</t>
  </si>
  <si>
    <t>-1699862611</t>
  </si>
  <si>
    <t>72</t>
  </si>
  <si>
    <t>1676662647</t>
  </si>
  <si>
    <t>73</t>
  </si>
  <si>
    <t>573231111</t>
  </si>
  <si>
    <t>Postřik živičný spojovací ze silniční emulze v množství 0,70 kg/m2</t>
  </si>
  <si>
    <t>-1078358765</t>
  </si>
  <si>
    <t>50*2</t>
  </si>
  <si>
    <t>74</t>
  </si>
  <si>
    <t>1994055963</t>
  </si>
  <si>
    <t>237*2</t>
  </si>
  <si>
    <t>577135112</t>
  </si>
  <si>
    <t>Asfaltový beton vrstva ložní ACL 16 (ABH) tl 40 mm š do 3 m z nemodifikovaného asfaltu</t>
  </si>
  <si>
    <t>-994275960</t>
  </si>
  <si>
    <t>tl.90mm=50+40</t>
  </si>
  <si>
    <t>76</t>
  </si>
  <si>
    <t>577135122</t>
  </si>
  <si>
    <t>Asfaltový beton vrstva ložní ACL 16 (ABH) tl 40 mm š přes 3 m z nemodifikovaného asfaltu</t>
  </si>
  <si>
    <t>1805003880</t>
  </si>
  <si>
    <t>77</t>
  </si>
  <si>
    <t>577145112</t>
  </si>
  <si>
    <t>Asfaltový beton vrstva ložní ACL 16 (ABH) tl 50 mm š do 3 m z nemodifikovaného asfaltu</t>
  </si>
  <si>
    <t>-1150602038</t>
  </si>
  <si>
    <t>78</t>
  </si>
  <si>
    <t>577145122</t>
  </si>
  <si>
    <t>Asfaltový beton vrstva ložní ACL 16 (ABH) tl 50 mm š přes 3 m z nemodifikovaného asfaltu</t>
  </si>
  <si>
    <t>-774790356</t>
  </si>
  <si>
    <t>79</t>
  </si>
  <si>
    <t>577154111</t>
  </si>
  <si>
    <t>Asfaltový beton vrstva obrusná ACO 11 (ABS) tř. I tl 60 mm š do 3 m z nemodifikovaného asfaltu</t>
  </si>
  <si>
    <t>-1015091993</t>
  </si>
  <si>
    <t>oprava komunikace po osazení obrubníku-výpis materiálu</t>
  </si>
  <si>
    <t>50,0</t>
  </si>
  <si>
    <t>80</t>
  </si>
  <si>
    <t>577154121</t>
  </si>
  <si>
    <t>Asfaltový beton vrstva obrusná ACO 11 (ABS) tř. I tl 60 mm š přes 3 m z nemodifikovaného asfaltu</t>
  </si>
  <si>
    <t>1116185940</t>
  </si>
  <si>
    <t>81</t>
  </si>
  <si>
    <t>596211110</t>
  </si>
  <si>
    <t xml:space="preserve"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</t>
  </si>
  <si>
    <t>197951106</t>
  </si>
  <si>
    <t>82</t>
  </si>
  <si>
    <t>592457341</t>
  </si>
  <si>
    <t>Dlažba COMCON CDR 255x255x60</t>
  </si>
  <si>
    <t>-1253992949</t>
  </si>
  <si>
    <t>13,2*1,05</t>
  </si>
  <si>
    <t>83</t>
  </si>
  <si>
    <t>28066539</t>
  </si>
  <si>
    <t>chodník k pivovaru</t>
  </si>
  <si>
    <t>41,0</t>
  </si>
  <si>
    <t>84</t>
  </si>
  <si>
    <t>59245018</t>
  </si>
  <si>
    <t>dlažba skladebná betonová 20x10x6 cm přírodní</t>
  </si>
  <si>
    <t>1860809914</t>
  </si>
  <si>
    <t>ch3*1,05</t>
  </si>
  <si>
    <t>85</t>
  </si>
  <si>
    <t>596211113</t>
  </si>
  <si>
    <t>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</t>
  </si>
  <si>
    <t>-1068711426</t>
  </si>
  <si>
    <t>výpis materiálu</t>
  </si>
  <si>
    <t>673,0+3,0</t>
  </si>
  <si>
    <t>86</t>
  </si>
  <si>
    <t>883192521</t>
  </si>
  <si>
    <t>673*1,05</t>
  </si>
  <si>
    <t>87</t>
  </si>
  <si>
    <t>59245006</t>
  </si>
  <si>
    <t>dlažba skladebná betonová základní pro nevidomé 20 x 10 x 6 cm barevná</t>
  </si>
  <si>
    <t>152258837</t>
  </si>
  <si>
    <t>3,0*1,05</t>
  </si>
  <si>
    <t>88</t>
  </si>
  <si>
    <t>596211114</t>
  </si>
  <si>
    <t>Příplatek za kombinaci dvou barev u kladení betonových dlažeb komunikací pro pěší tl 60 mm skupiny A</t>
  </si>
  <si>
    <t>-191974634</t>
  </si>
  <si>
    <t>89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</si>
  <si>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</si>
  <si>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</t>
  </si>
  <si>
    <t>-1098456472</t>
  </si>
  <si>
    <t>34,0+12,0</t>
  </si>
  <si>
    <t>90</t>
  </si>
  <si>
    <t>59245005</t>
  </si>
  <si>
    <t>dlažba tvar obdélník betonová 200x100x80mm barevná</t>
  </si>
  <si>
    <t>-850491872</t>
  </si>
  <si>
    <t>34*1,05</t>
  </si>
  <si>
    <t>91</t>
  </si>
  <si>
    <t>59245006.LSV</t>
  </si>
  <si>
    <t>dlažba PROMENÁDA SLEPECKÁ, 8 cm, barevná</t>
  </si>
  <si>
    <t>381323894</t>
  </si>
  <si>
    <t>12*1,05</t>
  </si>
  <si>
    <t>92</t>
  </si>
  <si>
    <t>103384320</t>
  </si>
  <si>
    <t>vjezdy+úprava vjezdů ve dvoře</t>
  </si>
  <si>
    <t>20,0+55,0</t>
  </si>
  <si>
    <t>93</t>
  </si>
  <si>
    <t>59245020</t>
  </si>
  <si>
    <t>dlažba skladebná betonová 20x10x8 cm přírodní</t>
  </si>
  <si>
    <t>-355856606</t>
  </si>
  <si>
    <t>75,000*1,05</t>
  </si>
  <si>
    <t>94</t>
  </si>
  <si>
    <t>596212214</t>
  </si>
  <si>
    <t>Příplatek za kombinaci dvou barev u betonových dlažeb pozemních komunikací tl 80 mm skupiny A</t>
  </si>
  <si>
    <t>-1400150714</t>
  </si>
  <si>
    <t>95</t>
  </si>
  <si>
    <t>599141111</t>
  </si>
  <si>
    <t>Vyplnění spár mezi silničními dílci živičnou zálivkou</t>
  </si>
  <si>
    <t>1067294438</t>
  </si>
  <si>
    <t>Trubní vedení</t>
  </si>
  <si>
    <t>96</t>
  </si>
  <si>
    <t>8373551R1</t>
  </si>
  <si>
    <t>Napojení na stávající potrubí DN 200</t>
  </si>
  <si>
    <t>-1144764661</t>
  </si>
  <si>
    <t>97</t>
  </si>
  <si>
    <t>8373551R2</t>
  </si>
  <si>
    <t>Napojení na uliční vpusti</t>
  </si>
  <si>
    <t>1784712418</t>
  </si>
  <si>
    <t>98</t>
  </si>
  <si>
    <t>871355221</t>
  </si>
  <si>
    <t>Kanalizační potrubí z tvrdého PVC jednovrstvé tuhost třídy SN8 DN 200</t>
  </si>
  <si>
    <t>3042997</t>
  </si>
  <si>
    <t>99</t>
  </si>
  <si>
    <t>890411811</t>
  </si>
  <si>
    <t>Bourání šachet z prefabrikovaných skruží ručně obestavěného prostoru do 1,5 m3</t>
  </si>
  <si>
    <t>-1348199284</t>
  </si>
  <si>
    <t>uliční vpusti</t>
  </si>
  <si>
    <t>0,55*0,55*1,8*2</t>
  </si>
  <si>
    <t>100</t>
  </si>
  <si>
    <t>892351111</t>
  </si>
  <si>
    <t>Tlaková zkouška vodou potrubí DN 150 nebo 200</t>
  </si>
  <si>
    <t>-1088667589</t>
  </si>
  <si>
    <t>101</t>
  </si>
  <si>
    <t>895941111</t>
  </si>
  <si>
    <t>Zřízení vpusti kanalizační uliční z betonových dílců typ UV-50 normální</t>
  </si>
  <si>
    <t>-192055079</t>
  </si>
  <si>
    <t>59223864</t>
  </si>
  <si>
    <t>prstenec pro uliční vpusť vyrovnávací betonový 390x60x130mm</t>
  </si>
  <si>
    <t>1430036201</t>
  </si>
  <si>
    <t>103</t>
  </si>
  <si>
    <t>59223856</t>
  </si>
  <si>
    <t>skruž pro uliční vpusť horní betonová 450x195x50mm</t>
  </si>
  <si>
    <t>-797842250</t>
  </si>
  <si>
    <t>104</t>
  </si>
  <si>
    <t>59223862</t>
  </si>
  <si>
    <t>skruž pro uliční vpusť středová betonová 450x295x50mm</t>
  </si>
  <si>
    <t>414114093</t>
  </si>
  <si>
    <t>105</t>
  </si>
  <si>
    <t>59223852</t>
  </si>
  <si>
    <t>dno pro uliční vpusť s kalovou prohlubní betonové 450x300x50mm</t>
  </si>
  <si>
    <t>-311177768</t>
  </si>
  <si>
    <t>106</t>
  </si>
  <si>
    <t>59223854</t>
  </si>
  <si>
    <t>skruž pro uliční vpusť s výtokovým otvorem PVC betonová 450x350x50mm</t>
  </si>
  <si>
    <t>1834760172</t>
  </si>
  <si>
    <t>107</t>
  </si>
  <si>
    <t>899204112</t>
  </si>
  <si>
    <t>Osazení mříží litinových včetně rámů a košů na bahno pro třídu zatížení D400, E600</t>
  </si>
  <si>
    <t>1595457444</t>
  </si>
  <si>
    <t>108</t>
  </si>
  <si>
    <t>55242320</t>
  </si>
  <si>
    <t>mříž vtoková litinová plochá 500x500mm</t>
  </si>
  <si>
    <t>1796110836</t>
  </si>
  <si>
    <t>109</t>
  </si>
  <si>
    <t>59223871</t>
  </si>
  <si>
    <t>koš vysoký pro uliční vpusti žárově Pz plech pro rám 500/500mm</t>
  </si>
  <si>
    <t>1589088178</t>
  </si>
  <si>
    <t>110</t>
  </si>
  <si>
    <t>59223875</t>
  </si>
  <si>
    <t>koš nízký pro uliční vpusti žárově Pz plech pro rám 500/500mm</t>
  </si>
  <si>
    <t>-1691275319</t>
  </si>
  <si>
    <t>111</t>
  </si>
  <si>
    <t>899204211</t>
  </si>
  <si>
    <t>Demontáž mříží litinových včetně rámů hmotnosti přes 150 kg</t>
  </si>
  <si>
    <t>1627474752</t>
  </si>
  <si>
    <t>Ostatní konstrukce a práce, bourání</t>
  </si>
  <si>
    <t>112</t>
  </si>
  <si>
    <t>911111111.1</t>
  </si>
  <si>
    <t>Montáž +dodávka zábradlí ocelového vč.kotvení,povrchové úpryvy,zemní práce,základy,a všechny doplňky</t>
  </si>
  <si>
    <t>2141122379</t>
  </si>
  <si>
    <t>113</t>
  </si>
  <si>
    <t>913311R1</t>
  </si>
  <si>
    <t>Mont+dod led blikače oranžové s fotovoltaickým napájením a ručním zapínáním</t>
  </si>
  <si>
    <t>128026524</t>
  </si>
  <si>
    <t>114</t>
  </si>
  <si>
    <t>914111111</t>
  </si>
  <si>
    <t>Montáž svislé dopravní značky do velikosti 1 m2 objímkami na sloupek nebo konzolu</t>
  </si>
  <si>
    <t>-748171158</t>
  </si>
  <si>
    <t>115</t>
  </si>
  <si>
    <t>40445609</t>
  </si>
  <si>
    <t xml:space="preserve">značky upravující přednost  P4 </t>
  </si>
  <si>
    <t>1166134934</t>
  </si>
  <si>
    <t>116</t>
  </si>
  <si>
    <t>40445620</t>
  </si>
  <si>
    <t>značka dopravní svislá C9b,C9a</t>
  </si>
  <si>
    <t>797100020</t>
  </si>
  <si>
    <t>117</t>
  </si>
  <si>
    <t>-1682348855</t>
  </si>
  <si>
    <t>118</t>
  </si>
  <si>
    <t>914511112</t>
  </si>
  <si>
    <t>Montáž sloupku dopravních značek délky do 3,5 m s betonovým základem a patkou</t>
  </si>
  <si>
    <t>396256636</t>
  </si>
  <si>
    <t>119</t>
  </si>
  <si>
    <t>40445230</t>
  </si>
  <si>
    <t>sloupek Zn pro dopravní značku D 70mm v 350mm</t>
  </si>
  <si>
    <t>-627399674</t>
  </si>
  <si>
    <t>120</t>
  </si>
  <si>
    <t>40445241</t>
  </si>
  <si>
    <t>patka hliníková pro sloupek D 70 mm</t>
  </si>
  <si>
    <t>43324714</t>
  </si>
  <si>
    <t>121</t>
  </si>
  <si>
    <t>40445257</t>
  </si>
  <si>
    <t>upínací svorka na sloupek D 70 mm</t>
  </si>
  <si>
    <t>1357108675</t>
  </si>
  <si>
    <t>122</t>
  </si>
  <si>
    <t>40445254</t>
  </si>
  <si>
    <t>víčko plastové na sloupek D 70mm</t>
  </si>
  <si>
    <t>1385385308</t>
  </si>
  <si>
    <t>123</t>
  </si>
  <si>
    <t>915211112</t>
  </si>
  <si>
    <t>Vodorovné dopravní značení dělící čáry souvislé š 125 mm retroreflexní bílý plast</t>
  </si>
  <si>
    <t>458200185</t>
  </si>
  <si>
    <t>parkovací stání</t>
  </si>
  <si>
    <t>5,5*4</t>
  </si>
  <si>
    <t>124</t>
  </si>
  <si>
    <t>915231112</t>
  </si>
  <si>
    <t>Vodorovné dopravní značení přechody pro chodce, šipky, symboly retroreflexní bílý plast</t>
  </si>
  <si>
    <t>-2010564240</t>
  </si>
  <si>
    <t>2*2</t>
  </si>
  <si>
    <t>125</t>
  </si>
  <si>
    <t>915611111</t>
  </si>
  <si>
    <t>Předznačení vodorovného liniového značení</t>
  </si>
  <si>
    <t>889789875</t>
  </si>
  <si>
    <t>126</t>
  </si>
  <si>
    <t>915621111</t>
  </si>
  <si>
    <t>Předznačení vodorovného plošného značení</t>
  </si>
  <si>
    <t>-1097060627</t>
  </si>
  <si>
    <t>127</t>
  </si>
  <si>
    <t>916131213</t>
  </si>
  <si>
    <t>Osazení silničního obrubníku betonového stojatého s boční opěrou do lože z betonu prostého</t>
  </si>
  <si>
    <t>1235964563</t>
  </si>
  <si>
    <t>36,0+6,0+6,0+24,0</t>
  </si>
  <si>
    <t>k pivovaru</t>
  </si>
  <si>
    <t>16,0+1,0*2</t>
  </si>
  <si>
    <t>128</t>
  </si>
  <si>
    <t>59217034</t>
  </si>
  <si>
    <t>obrubník betonový silniční 100x15x30 cm</t>
  </si>
  <si>
    <t>1243020822</t>
  </si>
  <si>
    <t>35*1,05</t>
  </si>
  <si>
    <t>16*1,05</t>
  </si>
  <si>
    <t>129</t>
  </si>
  <si>
    <t>59217029</t>
  </si>
  <si>
    <t>obrubník betonový silniční nájezdový 100x15x15 cm</t>
  </si>
  <si>
    <t>-1486150009</t>
  </si>
  <si>
    <t>24*1,05</t>
  </si>
  <si>
    <t>130</t>
  </si>
  <si>
    <t>59217030</t>
  </si>
  <si>
    <t>obrubník betonový silniční přechodový 100x15x15-25 cm</t>
  </si>
  <si>
    <t>153052741</t>
  </si>
  <si>
    <t>131</t>
  </si>
  <si>
    <t>916231213</t>
  </si>
  <si>
    <t>Osazení chodníkového obrubníku betonového stojatého s boční opěrou do lože z betonu prostého</t>
  </si>
  <si>
    <t>1614433742</t>
  </si>
  <si>
    <t>343+6,0*2</t>
  </si>
  <si>
    <t>4,0*2*4</t>
  </si>
  <si>
    <t>132</t>
  </si>
  <si>
    <t>-793586536</t>
  </si>
  <si>
    <t>133</t>
  </si>
  <si>
    <t>59217017</t>
  </si>
  <si>
    <t>obrubník betonový chodníkový 100x10x25 cm</t>
  </si>
  <si>
    <t>1405929775</t>
  </si>
  <si>
    <t>343*1,05</t>
  </si>
  <si>
    <t>32*1,05</t>
  </si>
  <si>
    <t>134</t>
  </si>
  <si>
    <t>916991121</t>
  </si>
  <si>
    <t>Lože pod obrubníky, krajníky nebo obruby z dlažebních kostek z betonu prostého</t>
  </si>
  <si>
    <t>1687842767</t>
  </si>
  <si>
    <t>(16+2)*0,2*0,1</t>
  </si>
  <si>
    <t>135</t>
  </si>
  <si>
    <t>919735113</t>
  </si>
  <si>
    <t>Řezání stávajícího živičného krytu hl do 150 mm</t>
  </si>
  <si>
    <t>-1812170079</t>
  </si>
  <si>
    <t>136</t>
  </si>
  <si>
    <t>961044111</t>
  </si>
  <si>
    <t>Bourání základů z betonu prostého</t>
  </si>
  <si>
    <t>-790239079</t>
  </si>
  <si>
    <t>patky olpocení</t>
  </si>
  <si>
    <t>patky a beton.zídka</t>
  </si>
  <si>
    <t>0,4*0,4*0,8*2</t>
  </si>
  <si>
    <t>5,0*0,3*0,8</t>
  </si>
  <si>
    <t>137</t>
  </si>
  <si>
    <t>962032314</t>
  </si>
  <si>
    <t>Bourání pilířů cihelných z dutých nebo plných cihel pálených i nepálených na jakoukoli maltu</t>
  </si>
  <si>
    <t>-1067950573</t>
  </si>
  <si>
    <t>oplocení</t>
  </si>
  <si>
    <t>138</t>
  </si>
  <si>
    <t>962042320</t>
  </si>
  <si>
    <t>Bourání zdiva nadzákladového z betonu prostého do 1 m3</t>
  </si>
  <si>
    <t>-1485674000</t>
  </si>
  <si>
    <t>betonová zídka</t>
  </si>
  <si>
    <t>5,0*0,3*0,5</t>
  </si>
  <si>
    <t>139</t>
  </si>
  <si>
    <t>966006132</t>
  </si>
  <si>
    <t>Odstranění značek dopravních nebo orientačních se sloupky s betonovými patkami</t>
  </si>
  <si>
    <t>-1529943488</t>
  </si>
  <si>
    <t>140</t>
  </si>
  <si>
    <t>966049831</t>
  </si>
  <si>
    <t>Rozebrání prefabrikovaných plotových desek betonových - pro zpětné použití</t>
  </si>
  <si>
    <t>924948650</t>
  </si>
  <si>
    <t>141</t>
  </si>
  <si>
    <t>966071711</t>
  </si>
  <si>
    <t>Bourání sloupků a vzpěr plotových ocelových do 2,5 m zabetonovaných</t>
  </si>
  <si>
    <t>1266036363</t>
  </si>
  <si>
    <t>142</t>
  </si>
  <si>
    <t>966071711.1</t>
  </si>
  <si>
    <t>Bourání sloupků a vzpěr plotových ocelových do 2,5 m zabetonovaných-pro zpětné použití</t>
  </si>
  <si>
    <t>-1505521500</t>
  </si>
  <si>
    <t>143</t>
  </si>
  <si>
    <t>966071822</t>
  </si>
  <si>
    <t>Rozebrání oplocení z drátěného pletiva se čtvercovými oky výšky do 2,0 m</t>
  </si>
  <si>
    <t>996646091</t>
  </si>
  <si>
    <t>144</t>
  </si>
  <si>
    <t>966072811.1</t>
  </si>
  <si>
    <t>Rozebrání rámového oplocení na ocelové sloupky výšky do 2m - pro zpětné použití</t>
  </si>
  <si>
    <t>653541032</t>
  </si>
  <si>
    <t>145</t>
  </si>
  <si>
    <t>966073811.1</t>
  </si>
  <si>
    <t>Rozebrání vrat a vrátek k oplocení plochy do 6 m2 - pro zpětné použití</t>
  </si>
  <si>
    <t>1098718536</t>
  </si>
  <si>
    <t>997</t>
  </si>
  <si>
    <t>Přesun sutě</t>
  </si>
  <si>
    <t>146</t>
  </si>
  <si>
    <t>997221551</t>
  </si>
  <si>
    <t>Vodorovná doprava suti ze sypkých materiálů do 1 km</t>
  </si>
  <si>
    <t>-494337190</t>
  </si>
  <si>
    <t>147</t>
  </si>
  <si>
    <t>997221559</t>
  </si>
  <si>
    <t>Příplatek ZKD 1 km u vodorovné dopravy suti ze sypkých materiálů</t>
  </si>
  <si>
    <t>-1379724067</t>
  </si>
  <si>
    <t>708,712*14</t>
  </si>
  <si>
    <t>148</t>
  </si>
  <si>
    <t>997221561</t>
  </si>
  <si>
    <t>Vodorovná doprava suti z kusových materiálů do 1 km</t>
  </si>
  <si>
    <t>-1879806089</t>
  </si>
  <si>
    <t>748,7-708,712-0,761</t>
  </si>
  <si>
    <t>149</t>
  </si>
  <si>
    <t>997221569</t>
  </si>
  <si>
    <t>Příplatek ZKD 1 km u vodorovné dopravy suti z kusových materiálů</t>
  </si>
  <si>
    <t>-2126428517</t>
  </si>
  <si>
    <t>sut*14</t>
  </si>
  <si>
    <t>150</t>
  </si>
  <si>
    <t>997221571</t>
  </si>
  <si>
    <t>Vodorovná doprava vybouraných hmot do 1 km</t>
  </si>
  <si>
    <t>2090091161</t>
  </si>
  <si>
    <t>odvoz stávající oplocení+dovoz</t>
  </si>
  <si>
    <t>0,761*2</t>
  </si>
  <si>
    <t>151</t>
  </si>
  <si>
    <t>997221611</t>
  </si>
  <si>
    <t>Nakládání suti na dopravní prostředky pro vodorovnou dopravu</t>
  </si>
  <si>
    <t>1236915081</t>
  </si>
  <si>
    <t>466,657-0,761</t>
  </si>
  <si>
    <t>152</t>
  </si>
  <si>
    <t>997221612</t>
  </si>
  <si>
    <t>Nakládání vybouraných hmot na dopravní prostředky pro vodorovnou dopravu</t>
  </si>
  <si>
    <t>279765715</t>
  </si>
  <si>
    <t>153</t>
  </si>
  <si>
    <t>997221615</t>
  </si>
  <si>
    <t>Poplatek za uložení na skládce (skládkovné) stavebního odpadu betonového kód odpadu 17 01 01</t>
  </si>
  <si>
    <t>-516359003</t>
  </si>
  <si>
    <t>154</t>
  </si>
  <si>
    <t>997221875</t>
  </si>
  <si>
    <t>Poplatek za uložení stavebního odpadu na recyklační skládce (skládkovné) asfaltového bez obsahu dehtu zatříděného do Katalogu odpadů pod kódem 17 03 02</t>
  </si>
  <si>
    <t>721329450</t>
  </si>
  <si>
    <t>155</t>
  </si>
  <si>
    <t>997221873</t>
  </si>
  <si>
    <t>Poplatek za uložení stavebního odpadu na recyklační skládce (skládkovné) zeminy a kamení zatříděného do Katalogu odpadů pod kódem 17 05 04</t>
  </si>
  <si>
    <t>-1637505957</t>
  </si>
  <si>
    <t>708,712-253,452</t>
  </si>
  <si>
    <t>156</t>
  </si>
  <si>
    <t>998223011</t>
  </si>
  <si>
    <t>Přesun hmot pro pozemní komunikace s krytem dlážděným</t>
  </si>
  <si>
    <t>582381379</t>
  </si>
  <si>
    <t>03 - Vedlejší rozpočtové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</si>
  <si>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</si>
  <si>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</si>
  <si>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</si>
  <si>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</si>
  <si>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VRN7 - Provozní vlivy</t>
  </si>
  <si>
    <t>VRN</t>
  </si>
  <si>
    <t>VRN1</t>
  </si>
  <si>
    <t>Průzkumné, geodetické a projektové práce</t>
  </si>
  <si>
    <t>012103000</t>
  </si>
  <si>
    <t>Geodetické práce před výstavbou</t>
  </si>
  <si>
    <t>Kč</t>
  </si>
  <si>
    <t>1024</t>
  </si>
  <si>
    <t>1374167551</t>
  </si>
  <si>
    <t>012303000</t>
  </si>
  <si>
    <t>Geodetické práce po výstavbě</t>
  </si>
  <si>
    <t>1460916131</t>
  </si>
  <si>
    <t>VRN2</t>
  </si>
  <si>
    <t>Příprava staveniště</t>
  </si>
  <si>
    <t>020001000</t>
  </si>
  <si>
    <t>-1851033577</t>
  </si>
  <si>
    <t>VRN3</t>
  </si>
  <si>
    <t>Zařízení staveniště</t>
  </si>
  <si>
    <t>030001000</t>
  </si>
  <si>
    <t>-362976203</t>
  </si>
  <si>
    <t>VRN7</t>
  </si>
  <si>
    <t>Provozní vlivy</t>
  </si>
  <si>
    <t>070001000</t>
  </si>
  <si>
    <t>1061710751</t>
  </si>
  <si>
    <t>072002000</t>
  </si>
  <si>
    <t>Silniční provoz - dočasné dopravní značení</t>
  </si>
  <si>
    <t>…</t>
  </si>
  <si>
    <t>244075390</t>
  </si>
  <si>
    <t>075002000</t>
  </si>
  <si>
    <t>Zábor pozemku</t>
  </si>
  <si>
    <t>-1127816106</t>
  </si>
  <si>
    <t>SEZNAM FIGUR</t>
  </si>
  <si>
    <t>Výměra</t>
  </si>
  <si>
    <t xml:space="preserve"> 02</t>
  </si>
  <si>
    <t>Použití figury: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</si>
</sst>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rgb="FF000000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38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/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11" t="s">
        <v>14</v>
      </c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22"/>
      <c r="AQ5" s="22"/>
      <c r="AR5" s="20"/>
      <c r="BE5" s="308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13" t="s">
        <v>17</v>
      </c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22"/>
      <c r="AQ6" s="22"/>
      <c r="AR6" s="20"/>
      <c r="BE6" s="309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309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309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09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09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09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09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309"/>
      <c r="BS13" s="17" t="s">
        <v>6</v>
      </c>
    </row>
    <row r="14" spans="2:71" ht="12.75">
      <c r="B14" s="21"/>
      <c r="C14" s="22"/>
      <c r="D14" s="22"/>
      <c r="E14" s="314" t="s">
        <v>29</v>
      </c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309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09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09"/>
      <c r="BS16" s="17" t="s">
        <v>4</v>
      </c>
    </row>
    <row r="17" spans="2:71" s="1" customFormat="1" ht="18.4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09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09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09"/>
      <c r="BS19" s="17" t="s">
        <v>6</v>
      </c>
    </row>
    <row r="20" spans="2:71" s="1" customFormat="1" ht="18.4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09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09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09"/>
    </row>
    <row r="23" spans="2:57" s="1" customFormat="1" ht="16.5" customHeight="1">
      <c r="B23" s="21"/>
      <c r="C23" s="22"/>
      <c r="D23" s="22"/>
      <c r="E23" s="316" t="s">
        <v>1</v>
      </c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16"/>
      <c r="AK23" s="316"/>
      <c r="AL23" s="316"/>
      <c r="AM23" s="316"/>
      <c r="AN23" s="316"/>
      <c r="AO23" s="22"/>
      <c r="AP23" s="22"/>
      <c r="AQ23" s="22"/>
      <c r="AR23" s="20"/>
      <c r="BE23" s="309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09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09"/>
    </row>
    <row r="26" spans="1:57" s="2" customFormat="1" ht="25.9" customHeight="1">
      <c r="A26" s="34"/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17">
        <f>ROUND(AG94,2)</f>
        <v>0</v>
      </c>
      <c r="AL26" s="318"/>
      <c r="AM26" s="318"/>
      <c r="AN26" s="318"/>
      <c r="AO26" s="318"/>
      <c r="AP26" s="36"/>
      <c r="AQ26" s="36"/>
      <c r="AR26" s="39"/>
      <c r="BE26" s="309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09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19" t="s">
        <v>37</v>
      </c>
      <c r="M28" s="319"/>
      <c r="N28" s="319"/>
      <c r="O28" s="319"/>
      <c r="P28" s="319"/>
      <c r="Q28" s="36"/>
      <c r="R28" s="36"/>
      <c r="S28" s="36"/>
      <c r="T28" s="36"/>
      <c r="U28" s="36"/>
      <c r="V28" s="36"/>
      <c r="W28" s="319" t="s">
        <v>38</v>
      </c>
      <c r="X28" s="319"/>
      <c r="Y28" s="319"/>
      <c r="Z28" s="319"/>
      <c r="AA28" s="319"/>
      <c r="AB28" s="319"/>
      <c r="AC28" s="319"/>
      <c r="AD28" s="319"/>
      <c r="AE28" s="319"/>
      <c r="AF28" s="36"/>
      <c r="AG28" s="36"/>
      <c r="AH28" s="36"/>
      <c r="AI28" s="36"/>
      <c r="AJ28" s="36"/>
      <c r="AK28" s="319" t="s">
        <v>39</v>
      </c>
      <c r="AL28" s="319"/>
      <c r="AM28" s="319"/>
      <c r="AN28" s="319"/>
      <c r="AO28" s="319"/>
      <c r="AP28" s="36"/>
      <c r="AQ28" s="36"/>
      <c r="AR28" s="39"/>
      <c r="BE28" s="309"/>
    </row>
    <row r="29" spans="2:57" s="3" customFormat="1" ht="14.45" customHeight="1">
      <c r="B29" s="40"/>
      <c r="C29" s="41"/>
      <c r="D29" s="29" t="s">
        <v>40</v>
      </c>
      <c r="E29" s="41"/>
      <c r="F29" s="29" t="s">
        <v>41</v>
      </c>
      <c r="G29" s="41"/>
      <c r="H29" s="41"/>
      <c r="I29" s="41"/>
      <c r="J29" s="41"/>
      <c r="K29" s="41"/>
      <c r="L29" s="303">
        <v>0.21</v>
      </c>
      <c r="M29" s="302"/>
      <c r="N29" s="302"/>
      <c r="O29" s="302"/>
      <c r="P29" s="302"/>
      <c r="Q29" s="41"/>
      <c r="R29" s="41"/>
      <c r="S29" s="41"/>
      <c r="T29" s="41"/>
      <c r="U29" s="41"/>
      <c r="V29" s="41"/>
      <c r="W29" s="301">
        <f>ROUND(AZ94,2)</f>
        <v>0</v>
      </c>
      <c r="X29" s="302"/>
      <c r="Y29" s="302"/>
      <c r="Z29" s="302"/>
      <c r="AA29" s="302"/>
      <c r="AB29" s="302"/>
      <c r="AC29" s="302"/>
      <c r="AD29" s="302"/>
      <c r="AE29" s="302"/>
      <c r="AF29" s="41"/>
      <c r="AG29" s="41"/>
      <c r="AH29" s="41"/>
      <c r="AI29" s="41"/>
      <c r="AJ29" s="41"/>
      <c r="AK29" s="301">
        <f>ROUND(AV94,2)</f>
        <v>0</v>
      </c>
      <c r="AL29" s="302"/>
      <c r="AM29" s="302"/>
      <c r="AN29" s="302"/>
      <c r="AO29" s="302"/>
      <c r="AP29" s="41"/>
      <c r="AQ29" s="41"/>
      <c r="AR29" s="42"/>
      <c r="BE29" s="310"/>
    </row>
    <row r="30" spans="2:57" s="3" customFormat="1" ht="14.45" customHeight="1">
      <c r="B30" s="40"/>
      <c r="C30" s="41"/>
      <c r="D30" s="41"/>
      <c r="E30" s="41"/>
      <c r="F30" s="29" t="s">
        <v>42</v>
      </c>
      <c r="G30" s="41"/>
      <c r="H30" s="41"/>
      <c r="I30" s="41"/>
      <c r="J30" s="41"/>
      <c r="K30" s="41"/>
      <c r="L30" s="303">
        <v>0.15</v>
      </c>
      <c r="M30" s="302"/>
      <c r="N30" s="302"/>
      <c r="O30" s="302"/>
      <c r="P30" s="302"/>
      <c r="Q30" s="41"/>
      <c r="R30" s="41"/>
      <c r="S30" s="41"/>
      <c r="T30" s="41"/>
      <c r="U30" s="41"/>
      <c r="V30" s="41"/>
      <c r="W30" s="301">
        <f>ROUND(BA94,2)</f>
        <v>0</v>
      </c>
      <c r="X30" s="302"/>
      <c r="Y30" s="302"/>
      <c r="Z30" s="302"/>
      <c r="AA30" s="302"/>
      <c r="AB30" s="302"/>
      <c r="AC30" s="302"/>
      <c r="AD30" s="302"/>
      <c r="AE30" s="302"/>
      <c r="AF30" s="41"/>
      <c r="AG30" s="41"/>
      <c r="AH30" s="41"/>
      <c r="AI30" s="41"/>
      <c r="AJ30" s="41"/>
      <c r="AK30" s="301">
        <f>ROUND(AW94,2)</f>
        <v>0</v>
      </c>
      <c r="AL30" s="302"/>
      <c r="AM30" s="302"/>
      <c r="AN30" s="302"/>
      <c r="AO30" s="302"/>
      <c r="AP30" s="41"/>
      <c r="AQ30" s="41"/>
      <c r="AR30" s="42"/>
      <c r="BE30" s="310"/>
    </row>
    <row r="31" spans="2:57" s="3" customFormat="1" ht="14.45" customHeight="1" hidden="1">
      <c r="B31" s="40"/>
      <c r="C31" s="41"/>
      <c r="D31" s="41"/>
      <c r="E31" s="41"/>
      <c r="F31" s="29" t="s">
        <v>43</v>
      </c>
      <c r="G31" s="41"/>
      <c r="H31" s="41"/>
      <c r="I31" s="41"/>
      <c r="J31" s="41"/>
      <c r="K31" s="41"/>
      <c r="L31" s="303">
        <v>0.21</v>
      </c>
      <c r="M31" s="302"/>
      <c r="N31" s="302"/>
      <c r="O31" s="302"/>
      <c r="P31" s="302"/>
      <c r="Q31" s="41"/>
      <c r="R31" s="41"/>
      <c r="S31" s="41"/>
      <c r="T31" s="41"/>
      <c r="U31" s="41"/>
      <c r="V31" s="41"/>
      <c r="W31" s="301">
        <f>ROUND(BB94,2)</f>
        <v>0</v>
      </c>
      <c r="X31" s="302"/>
      <c r="Y31" s="302"/>
      <c r="Z31" s="302"/>
      <c r="AA31" s="302"/>
      <c r="AB31" s="302"/>
      <c r="AC31" s="302"/>
      <c r="AD31" s="302"/>
      <c r="AE31" s="302"/>
      <c r="AF31" s="41"/>
      <c r="AG31" s="41"/>
      <c r="AH31" s="41"/>
      <c r="AI31" s="41"/>
      <c r="AJ31" s="41"/>
      <c r="AK31" s="301">
        <v>0</v>
      </c>
      <c r="AL31" s="302"/>
      <c r="AM31" s="302"/>
      <c r="AN31" s="302"/>
      <c r="AO31" s="302"/>
      <c r="AP31" s="41"/>
      <c r="AQ31" s="41"/>
      <c r="AR31" s="42"/>
      <c r="BE31" s="310"/>
    </row>
    <row r="32" spans="2:57" s="3" customFormat="1" ht="14.45" customHeight="1" hidden="1">
      <c r="B32" s="40"/>
      <c r="C32" s="41"/>
      <c r="D32" s="41"/>
      <c r="E32" s="41"/>
      <c r="F32" s="29" t="s">
        <v>44</v>
      </c>
      <c r="G32" s="41"/>
      <c r="H32" s="41"/>
      <c r="I32" s="41"/>
      <c r="J32" s="41"/>
      <c r="K32" s="41"/>
      <c r="L32" s="303">
        <v>0.15</v>
      </c>
      <c r="M32" s="302"/>
      <c r="N32" s="302"/>
      <c r="O32" s="302"/>
      <c r="P32" s="302"/>
      <c r="Q32" s="41"/>
      <c r="R32" s="41"/>
      <c r="S32" s="41"/>
      <c r="T32" s="41"/>
      <c r="U32" s="41"/>
      <c r="V32" s="41"/>
      <c r="W32" s="301">
        <f>ROUND(BC94,2)</f>
        <v>0</v>
      </c>
      <c r="X32" s="302"/>
      <c r="Y32" s="302"/>
      <c r="Z32" s="302"/>
      <c r="AA32" s="302"/>
      <c r="AB32" s="302"/>
      <c r="AC32" s="302"/>
      <c r="AD32" s="302"/>
      <c r="AE32" s="302"/>
      <c r="AF32" s="41"/>
      <c r="AG32" s="41"/>
      <c r="AH32" s="41"/>
      <c r="AI32" s="41"/>
      <c r="AJ32" s="41"/>
      <c r="AK32" s="301">
        <v>0</v>
      </c>
      <c r="AL32" s="302"/>
      <c r="AM32" s="302"/>
      <c r="AN32" s="302"/>
      <c r="AO32" s="302"/>
      <c r="AP32" s="41"/>
      <c r="AQ32" s="41"/>
      <c r="AR32" s="42"/>
      <c r="BE32" s="310"/>
    </row>
    <row r="33" spans="2:57" s="3" customFormat="1" ht="14.45" customHeight="1" hidden="1">
      <c r="B33" s="40"/>
      <c r="C33" s="41"/>
      <c r="D33" s="41"/>
      <c r="E33" s="41"/>
      <c r="F33" s="29" t="s">
        <v>45</v>
      </c>
      <c r="G33" s="41"/>
      <c r="H33" s="41"/>
      <c r="I33" s="41"/>
      <c r="J33" s="41"/>
      <c r="K33" s="41"/>
      <c r="L33" s="303">
        <v>0</v>
      </c>
      <c r="M33" s="302"/>
      <c r="N33" s="302"/>
      <c r="O33" s="302"/>
      <c r="P33" s="302"/>
      <c r="Q33" s="41"/>
      <c r="R33" s="41"/>
      <c r="S33" s="41"/>
      <c r="T33" s="41"/>
      <c r="U33" s="41"/>
      <c r="V33" s="41"/>
      <c r="W33" s="301">
        <f>ROUND(BD94,2)</f>
        <v>0</v>
      </c>
      <c r="X33" s="302"/>
      <c r="Y33" s="302"/>
      <c r="Z33" s="302"/>
      <c r="AA33" s="302"/>
      <c r="AB33" s="302"/>
      <c r="AC33" s="302"/>
      <c r="AD33" s="302"/>
      <c r="AE33" s="302"/>
      <c r="AF33" s="41"/>
      <c r="AG33" s="41"/>
      <c r="AH33" s="41"/>
      <c r="AI33" s="41"/>
      <c r="AJ33" s="41"/>
      <c r="AK33" s="301">
        <v>0</v>
      </c>
      <c r="AL33" s="302"/>
      <c r="AM33" s="302"/>
      <c r="AN33" s="302"/>
      <c r="AO33" s="302"/>
      <c r="AP33" s="41"/>
      <c r="AQ33" s="41"/>
      <c r="AR33" s="42"/>
      <c r="BE33" s="310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09"/>
    </row>
    <row r="35" spans="1:57" s="2" customFormat="1" ht="25.9" customHeight="1">
      <c r="A35" s="34"/>
      <c r="B35" s="35"/>
      <c r="C35" s="43"/>
      <c r="D35" s="44" t="s">
        <v>46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47</v>
      </c>
      <c r="U35" s="45"/>
      <c r="V35" s="45"/>
      <c r="W35" s="45"/>
      <c r="X35" s="304" t="s">
        <v>48</v>
      </c>
      <c r="Y35" s="305"/>
      <c r="Z35" s="305"/>
      <c r="AA35" s="305"/>
      <c r="AB35" s="305"/>
      <c r="AC35" s="45"/>
      <c r="AD35" s="45"/>
      <c r="AE35" s="45"/>
      <c r="AF35" s="45"/>
      <c r="AG35" s="45"/>
      <c r="AH35" s="45"/>
      <c r="AI35" s="45"/>
      <c r="AJ35" s="45"/>
      <c r="AK35" s="306">
        <f>SUM(AK26:AK33)</f>
        <v>0</v>
      </c>
      <c r="AL35" s="305"/>
      <c r="AM35" s="305"/>
      <c r="AN35" s="305"/>
      <c r="AO35" s="307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50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51</v>
      </c>
      <c r="AI60" s="38"/>
      <c r="AJ60" s="38"/>
      <c r="AK60" s="38"/>
      <c r="AL60" s="38"/>
      <c r="AM60" s="52" t="s">
        <v>52</v>
      </c>
      <c r="AN60" s="38"/>
      <c r="AO60" s="38"/>
      <c r="AP60" s="36"/>
      <c r="AQ60" s="36"/>
      <c r="AR60" s="39"/>
      <c r="BE60" s="34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54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51</v>
      </c>
      <c r="AI75" s="38"/>
      <c r="AJ75" s="38"/>
      <c r="AK75" s="38"/>
      <c r="AL75" s="38"/>
      <c r="AM75" s="52" t="s">
        <v>52</v>
      </c>
      <c r="AN75" s="38"/>
      <c r="AO75" s="38"/>
      <c r="AP75" s="36"/>
      <c r="AQ75" s="36"/>
      <c r="AR75" s="39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55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Cunek041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90" t="str">
        <f>K6</f>
        <v>Společný pás pro cyklisty a chodce ul.Hřbitovní ve Valašském Meziříčí</v>
      </c>
      <c r="M85" s="291"/>
      <c r="N85" s="291"/>
      <c r="O85" s="291"/>
      <c r="P85" s="291"/>
      <c r="Q85" s="291"/>
      <c r="R85" s="291"/>
      <c r="S85" s="291"/>
      <c r="T85" s="291"/>
      <c r="U85" s="291"/>
      <c r="V85" s="291"/>
      <c r="W85" s="291"/>
      <c r="X85" s="291"/>
      <c r="Y85" s="291"/>
      <c r="Z85" s="291"/>
      <c r="AA85" s="291"/>
      <c r="AB85" s="291"/>
      <c r="AC85" s="291"/>
      <c r="AD85" s="291"/>
      <c r="AE85" s="291"/>
      <c r="AF85" s="291"/>
      <c r="AG85" s="291"/>
      <c r="AH85" s="291"/>
      <c r="AI85" s="291"/>
      <c r="AJ85" s="291"/>
      <c r="AK85" s="291"/>
      <c r="AL85" s="291"/>
      <c r="AM85" s="291"/>
      <c r="AN85" s="291"/>
      <c r="AO85" s="291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Valašské Meziříčí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92" t="str">
        <f>IF(AN8="","",AN8)</f>
        <v>7. 1. 2020</v>
      </c>
      <c r="AN87" s="292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Město Valašské Meziříčí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93" t="str">
        <f>IF(E17="","",E17)</f>
        <v>Ing.Pavel Čunek</v>
      </c>
      <c r="AN89" s="294"/>
      <c r="AO89" s="294"/>
      <c r="AP89" s="294"/>
      <c r="AQ89" s="36"/>
      <c r="AR89" s="39"/>
      <c r="AS89" s="295" t="s">
        <v>56</v>
      </c>
      <c r="AT89" s="296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293" t="str">
        <f>IF(E20="","",E20)</f>
        <v>Fajfrová Irena</v>
      </c>
      <c r="AN90" s="294"/>
      <c r="AO90" s="294"/>
      <c r="AP90" s="294"/>
      <c r="AQ90" s="36"/>
      <c r="AR90" s="39"/>
      <c r="AS90" s="297"/>
      <c r="AT90" s="298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99"/>
      <c r="AT91" s="300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83" t="s">
        <v>57</v>
      </c>
      <c r="D92" s="284"/>
      <c r="E92" s="284"/>
      <c r="F92" s="284"/>
      <c r="G92" s="284"/>
      <c r="H92" s="73"/>
      <c r="I92" s="285" t="s">
        <v>58</v>
      </c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6" t="s">
        <v>59</v>
      </c>
      <c r="AH92" s="284"/>
      <c r="AI92" s="284"/>
      <c r="AJ92" s="284"/>
      <c r="AK92" s="284"/>
      <c r="AL92" s="284"/>
      <c r="AM92" s="284"/>
      <c r="AN92" s="285" t="s">
        <v>60</v>
      </c>
      <c r="AO92" s="284"/>
      <c r="AP92" s="287"/>
      <c r="AQ92" s="74" t="s">
        <v>61</v>
      </c>
      <c r="AR92" s="39"/>
      <c r="AS92" s="75" t="s">
        <v>62</v>
      </c>
      <c r="AT92" s="76" t="s">
        <v>63</v>
      </c>
      <c r="AU92" s="76" t="s">
        <v>64</v>
      </c>
      <c r="AV92" s="76" t="s">
        <v>65</v>
      </c>
      <c r="AW92" s="76" t="s">
        <v>66</v>
      </c>
      <c r="AX92" s="76" t="s">
        <v>67</v>
      </c>
      <c r="AY92" s="76" t="s">
        <v>68</v>
      </c>
      <c r="AZ92" s="76" t="s">
        <v>69</v>
      </c>
      <c r="BA92" s="76" t="s">
        <v>70</v>
      </c>
      <c r="BB92" s="76" t="s">
        <v>71</v>
      </c>
      <c r="BC92" s="76" t="s">
        <v>72</v>
      </c>
      <c r="BD92" s="77" t="s">
        <v>73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74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8">
        <f>ROUND(SUM(AG95:AG97),2)</f>
        <v>0</v>
      </c>
      <c r="AH94" s="288"/>
      <c r="AI94" s="288"/>
      <c r="AJ94" s="288"/>
      <c r="AK94" s="288"/>
      <c r="AL94" s="288"/>
      <c r="AM94" s="288"/>
      <c r="AN94" s="289">
        <f>SUM(AG94,AT94)</f>
        <v>0</v>
      </c>
      <c r="AO94" s="289"/>
      <c r="AP94" s="289"/>
      <c r="AQ94" s="85" t="s">
        <v>1</v>
      </c>
      <c r="AR94" s="86"/>
      <c r="AS94" s="87">
        <f>ROUND(SUM(AS95:AS97),2)</f>
        <v>0</v>
      </c>
      <c r="AT94" s="88">
        <f>ROUND(SUM(AV94:AW94),2)</f>
        <v>0</v>
      </c>
      <c r="AU94" s="89">
        <f>ROUND(SUM(AU95:AU97),5)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ROUND(SUM(AZ95:AZ97),2)</f>
        <v>0</v>
      </c>
      <c r="BA94" s="88">
        <f>ROUND(SUM(BA95:BA97),2)</f>
        <v>0</v>
      </c>
      <c r="BB94" s="88">
        <f>ROUND(SUM(BB95:BB97),2)</f>
        <v>0</v>
      </c>
      <c r="BC94" s="88">
        <f>ROUND(SUM(BC95:BC97),2)</f>
        <v>0</v>
      </c>
      <c r="BD94" s="90">
        <f>ROUND(SUM(BD95:BD97),2)</f>
        <v>0</v>
      </c>
      <c r="BS94" s="91" t="s">
        <v>75</v>
      </c>
      <c r="BT94" s="91" t="s">
        <v>76</v>
      </c>
      <c r="BU94" s="92" t="s">
        <v>77</v>
      </c>
      <c r="BV94" s="91" t="s">
        <v>78</v>
      </c>
      <c r="BW94" s="91" t="s">
        <v>5</v>
      </c>
      <c r="BX94" s="91" t="s">
        <v>79</v>
      </c>
      <c r="CL94" s="91" t="s">
        <v>1</v>
      </c>
    </row>
    <row r="95" spans="1:91" s="7" customFormat="1" ht="16.5" customHeight="1">
      <c r="A95" s="93" t="s">
        <v>80</v>
      </c>
      <c r="B95" s="94"/>
      <c r="C95" s="95"/>
      <c r="D95" s="282" t="s">
        <v>81</v>
      </c>
      <c r="E95" s="282"/>
      <c r="F95" s="282"/>
      <c r="G95" s="282"/>
      <c r="H95" s="282"/>
      <c r="I95" s="96"/>
      <c r="J95" s="282" t="s">
        <v>82</v>
      </c>
      <c r="K95" s="282"/>
      <c r="L95" s="282"/>
      <c r="M95" s="282"/>
      <c r="N95" s="282"/>
      <c r="O95" s="282"/>
      <c r="P95" s="282"/>
      <c r="Q95" s="282"/>
      <c r="R95" s="282"/>
      <c r="S95" s="282"/>
      <c r="T95" s="282"/>
      <c r="U95" s="282"/>
      <c r="V95" s="282"/>
      <c r="W95" s="282"/>
      <c r="X95" s="282"/>
      <c r="Y95" s="282"/>
      <c r="Z95" s="282"/>
      <c r="AA95" s="282"/>
      <c r="AB95" s="282"/>
      <c r="AC95" s="282"/>
      <c r="AD95" s="282"/>
      <c r="AE95" s="282"/>
      <c r="AF95" s="282"/>
      <c r="AG95" s="280">
        <f>'01 - Kácení stromů,nová v...'!J30</f>
        <v>0</v>
      </c>
      <c r="AH95" s="281"/>
      <c r="AI95" s="281"/>
      <c r="AJ95" s="281"/>
      <c r="AK95" s="281"/>
      <c r="AL95" s="281"/>
      <c r="AM95" s="281"/>
      <c r="AN95" s="280">
        <f>SUM(AG95,AT95)</f>
        <v>0</v>
      </c>
      <c r="AO95" s="281"/>
      <c r="AP95" s="281"/>
      <c r="AQ95" s="97" t="s">
        <v>83</v>
      </c>
      <c r="AR95" s="98"/>
      <c r="AS95" s="99">
        <v>0</v>
      </c>
      <c r="AT95" s="100">
        <f>ROUND(SUM(AV95:AW95),2)</f>
        <v>0</v>
      </c>
      <c r="AU95" s="101">
        <f>'01 - Kácení stromů,nová v...'!P119</f>
        <v>0</v>
      </c>
      <c r="AV95" s="100">
        <f>'01 - Kácení stromů,nová v...'!J33</f>
        <v>0</v>
      </c>
      <c r="AW95" s="100">
        <f>'01 - Kácení stromů,nová v...'!J34</f>
        <v>0</v>
      </c>
      <c r="AX95" s="100">
        <f>'01 - Kácení stromů,nová v...'!J35</f>
        <v>0</v>
      </c>
      <c r="AY95" s="100">
        <f>'01 - Kácení stromů,nová v...'!J36</f>
        <v>0</v>
      </c>
      <c r="AZ95" s="100">
        <f>'01 - Kácení stromů,nová v...'!F33</f>
        <v>0</v>
      </c>
      <c r="BA95" s="100">
        <f>'01 - Kácení stromů,nová v...'!F34</f>
        <v>0</v>
      </c>
      <c r="BB95" s="100">
        <f>'01 - Kácení stromů,nová v...'!F35</f>
        <v>0</v>
      </c>
      <c r="BC95" s="100">
        <f>'01 - Kácení stromů,nová v...'!F36</f>
        <v>0</v>
      </c>
      <c r="BD95" s="102">
        <f>'01 - Kácení stromů,nová v...'!F37</f>
        <v>0</v>
      </c>
      <c r="BT95" s="103" t="s">
        <v>84</v>
      </c>
      <c r="BV95" s="103" t="s">
        <v>78</v>
      </c>
      <c r="BW95" s="103" t="s">
        <v>85</v>
      </c>
      <c r="BX95" s="103" t="s">
        <v>5</v>
      </c>
      <c r="CL95" s="103" t="s">
        <v>1</v>
      </c>
      <c r="CM95" s="103" t="s">
        <v>86</v>
      </c>
    </row>
    <row r="96" spans="1:91" s="7" customFormat="1" ht="24.75" customHeight="1">
      <c r="A96" s="93" t="s">
        <v>80</v>
      </c>
      <c r="B96" s="94"/>
      <c r="C96" s="95"/>
      <c r="D96" s="282" t="s">
        <v>87</v>
      </c>
      <c r="E96" s="282"/>
      <c r="F96" s="282"/>
      <c r="G96" s="282"/>
      <c r="H96" s="282"/>
      <c r="I96" s="96"/>
      <c r="J96" s="282" t="s">
        <v>88</v>
      </c>
      <c r="K96" s="282"/>
      <c r="L96" s="282"/>
      <c r="M96" s="282"/>
      <c r="N96" s="282"/>
      <c r="O96" s="282"/>
      <c r="P96" s="282"/>
      <c r="Q96" s="282"/>
      <c r="R96" s="282"/>
      <c r="S96" s="282"/>
      <c r="T96" s="282"/>
      <c r="U96" s="282"/>
      <c r="V96" s="282"/>
      <c r="W96" s="282"/>
      <c r="X96" s="282"/>
      <c r="Y96" s="282"/>
      <c r="Z96" s="282"/>
      <c r="AA96" s="282"/>
      <c r="AB96" s="282"/>
      <c r="AC96" s="282"/>
      <c r="AD96" s="282"/>
      <c r="AE96" s="282"/>
      <c r="AF96" s="282"/>
      <c r="AG96" s="280">
        <f>'02 - SO 01 Společný pás p...'!J30</f>
        <v>0</v>
      </c>
      <c r="AH96" s="281"/>
      <c r="AI96" s="281"/>
      <c r="AJ96" s="281"/>
      <c r="AK96" s="281"/>
      <c r="AL96" s="281"/>
      <c r="AM96" s="281"/>
      <c r="AN96" s="280">
        <f>SUM(AG96,AT96)</f>
        <v>0</v>
      </c>
      <c r="AO96" s="281"/>
      <c r="AP96" s="281"/>
      <c r="AQ96" s="97" t="s">
        <v>83</v>
      </c>
      <c r="AR96" s="98"/>
      <c r="AS96" s="99">
        <v>0</v>
      </c>
      <c r="AT96" s="100">
        <f>ROUND(SUM(AV96:AW96),2)</f>
        <v>0</v>
      </c>
      <c r="AU96" s="101">
        <f>'02 - SO 01 Společný pás p...'!P126</f>
        <v>0</v>
      </c>
      <c r="AV96" s="100">
        <f>'02 - SO 01 Společný pás p...'!J33</f>
        <v>0</v>
      </c>
      <c r="AW96" s="100">
        <f>'02 - SO 01 Společný pás p...'!J34</f>
        <v>0</v>
      </c>
      <c r="AX96" s="100">
        <f>'02 - SO 01 Společný pás p...'!J35</f>
        <v>0</v>
      </c>
      <c r="AY96" s="100">
        <f>'02 - SO 01 Společný pás p...'!J36</f>
        <v>0</v>
      </c>
      <c r="AZ96" s="100">
        <f>'02 - SO 01 Společný pás p...'!F33</f>
        <v>0</v>
      </c>
      <c r="BA96" s="100">
        <f>'02 - SO 01 Společný pás p...'!F34</f>
        <v>0</v>
      </c>
      <c r="BB96" s="100">
        <f>'02 - SO 01 Společný pás p...'!F35</f>
        <v>0</v>
      </c>
      <c r="BC96" s="100">
        <f>'02 - SO 01 Společný pás p...'!F36</f>
        <v>0</v>
      </c>
      <c r="BD96" s="102">
        <f>'02 - SO 01 Společný pás p...'!F37</f>
        <v>0</v>
      </c>
      <c r="BT96" s="103" t="s">
        <v>84</v>
      </c>
      <c r="BV96" s="103" t="s">
        <v>78</v>
      </c>
      <c r="BW96" s="103" t="s">
        <v>89</v>
      </c>
      <c r="BX96" s="103" t="s">
        <v>5</v>
      </c>
      <c r="CL96" s="103" t="s">
        <v>1</v>
      </c>
      <c r="CM96" s="103" t="s">
        <v>86</v>
      </c>
    </row>
    <row r="97" spans="1:91" s="7" customFormat="1" ht="16.5" customHeight="1">
      <c r="A97" s="93" t="s">
        <v>80</v>
      </c>
      <c r="B97" s="94"/>
      <c r="C97" s="95"/>
      <c r="D97" s="282" t="s">
        <v>90</v>
      </c>
      <c r="E97" s="282"/>
      <c r="F97" s="282"/>
      <c r="G97" s="282"/>
      <c r="H97" s="282"/>
      <c r="I97" s="96"/>
      <c r="J97" s="282" t="s">
        <v>91</v>
      </c>
      <c r="K97" s="282"/>
      <c r="L97" s="282"/>
      <c r="M97" s="282"/>
      <c r="N97" s="282"/>
      <c r="O97" s="282"/>
      <c r="P97" s="282"/>
      <c r="Q97" s="282"/>
      <c r="R97" s="282"/>
      <c r="S97" s="282"/>
      <c r="T97" s="282"/>
      <c r="U97" s="282"/>
      <c r="V97" s="282"/>
      <c r="W97" s="282"/>
      <c r="X97" s="282"/>
      <c r="Y97" s="282"/>
      <c r="Z97" s="282"/>
      <c r="AA97" s="282"/>
      <c r="AB97" s="282"/>
      <c r="AC97" s="282"/>
      <c r="AD97" s="282"/>
      <c r="AE97" s="282"/>
      <c r="AF97" s="282"/>
      <c r="AG97" s="280">
        <f>'03 - Vedlejší rozpočtové ...'!J30</f>
        <v>0</v>
      </c>
      <c r="AH97" s="281"/>
      <c r="AI97" s="281"/>
      <c r="AJ97" s="281"/>
      <c r="AK97" s="281"/>
      <c r="AL97" s="281"/>
      <c r="AM97" s="281"/>
      <c r="AN97" s="280">
        <f>SUM(AG97,AT97)</f>
        <v>0</v>
      </c>
      <c r="AO97" s="281"/>
      <c r="AP97" s="281"/>
      <c r="AQ97" s="97" t="s">
        <v>83</v>
      </c>
      <c r="AR97" s="98"/>
      <c r="AS97" s="104">
        <v>0</v>
      </c>
      <c r="AT97" s="105">
        <f>ROUND(SUM(AV97:AW97),2)</f>
        <v>0</v>
      </c>
      <c r="AU97" s="106">
        <f>'03 - Vedlejší rozpočtové ...'!P121</f>
        <v>0</v>
      </c>
      <c r="AV97" s="105">
        <f>'03 - Vedlejší rozpočtové ...'!J33</f>
        <v>0</v>
      </c>
      <c r="AW97" s="105">
        <f>'03 - Vedlejší rozpočtové ...'!J34</f>
        <v>0</v>
      </c>
      <c r="AX97" s="105">
        <f>'03 - Vedlejší rozpočtové ...'!J35</f>
        <v>0</v>
      </c>
      <c r="AY97" s="105">
        <f>'03 - Vedlejší rozpočtové ...'!J36</f>
        <v>0</v>
      </c>
      <c r="AZ97" s="105">
        <f>'03 - Vedlejší rozpočtové ...'!F33</f>
        <v>0</v>
      </c>
      <c r="BA97" s="105">
        <f>'03 - Vedlejší rozpočtové ...'!F34</f>
        <v>0</v>
      </c>
      <c r="BB97" s="105">
        <f>'03 - Vedlejší rozpočtové ...'!F35</f>
        <v>0</v>
      </c>
      <c r="BC97" s="105">
        <f>'03 - Vedlejší rozpočtové ...'!F36</f>
        <v>0</v>
      </c>
      <c r="BD97" s="107">
        <f>'03 - Vedlejší rozpočtové ...'!F37</f>
        <v>0</v>
      </c>
      <c r="BT97" s="103" t="s">
        <v>84</v>
      </c>
      <c r="BV97" s="103" t="s">
        <v>78</v>
      </c>
      <c r="BW97" s="103" t="s">
        <v>92</v>
      </c>
      <c r="BX97" s="103" t="s">
        <v>5</v>
      </c>
      <c r="CL97" s="103" t="s">
        <v>1</v>
      </c>
      <c r="CM97" s="103" t="s">
        <v>86</v>
      </c>
    </row>
    <row r="98" spans="1:57" s="2" customFormat="1" ht="30" customHeight="1">
      <c r="A98" s="34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s="2" customFormat="1" ht="6.95" customHeight="1">
      <c r="A99" s="34"/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39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</sheetData>
  <sheetProtection algorithmName="SHA-512" hashValue="N3sxq26Y5G6sTanq5lDLC7IP0mF2yKBZRL18hqJGeqEsLOrBSTz/QEDL9Sd4EDtZrIpLx9Ru8AQ8tYexH5oLKg==" saltValue="7d58m7lf0rt3hqWVG1xSiK+FQEB7n1yUjaXrHfZG4sj0jyGxlnO+K38t3N5GiWwHcUyF7o8ENiaE/IJx9znp2g==" spinCount="100000" sheet="1" objects="1" scenarios="1" formatColumns="0" formatRows="0"/>
  <mergeCells count="50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01 - Kácení stromů,nová v...'!C2" display="/"/>
    <hyperlink ref="A96" location="'02 - SO 01 Společný pás p...'!C2" display="/"/>
    <hyperlink ref="A97" location="'03 - Vedlejš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8"/>
  <sheetViews>
    <sheetView showGridLines="0" tabSelected="1" workbookViewId="0" topLeftCell="A94">
      <selection activeCell="I188" sqref="I18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85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86</v>
      </c>
    </row>
    <row r="4" spans="2:46" s="1" customFormat="1" ht="24.95" customHeight="1">
      <c r="B4" s="20"/>
      <c r="D4" s="112" t="s">
        <v>93</v>
      </c>
      <c r="I4" s="108"/>
      <c r="L4" s="20"/>
      <c r="M4" s="113" t="s">
        <v>10</v>
      </c>
      <c r="AT4" s="17" t="s">
        <v>4</v>
      </c>
    </row>
    <row r="5" spans="2:12" s="1" customFormat="1" ht="6.95" customHeight="1">
      <c r="B5" s="20"/>
      <c r="I5" s="108"/>
      <c r="L5" s="20"/>
    </row>
    <row r="6" spans="2:12" s="1" customFormat="1" ht="12" customHeight="1">
      <c r="B6" s="20"/>
      <c r="D6" s="114" t="s">
        <v>16</v>
      </c>
      <c r="I6" s="108"/>
      <c r="L6" s="20"/>
    </row>
    <row r="7" spans="2:12" s="1" customFormat="1" ht="16.5" customHeight="1">
      <c r="B7" s="20"/>
      <c r="E7" s="323" t="str">
        <f>'Rekapitulace stavby'!K6</f>
        <v>Společný pás pro cyklisty a chodce ul.Hřbitovní ve Valašském Meziříčí</v>
      </c>
      <c r="F7" s="324"/>
      <c r="G7" s="324"/>
      <c r="H7" s="324"/>
      <c r="I7" s="108"/>
      <c r="L7" s="20"/>
    </row>
    <row r="8" spans="1:31" s="2" customFormat="1" ht="12" customHeight="1">
      <c r="A8" s="34"/>
      <c r="B8" s="39"/>
      <c r="C8" s="34"/>
      <c r="D8" s="114" t="s">
        <v>94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25" t="s">
        <v>95</v>
      </c>
      <c r="F9" s="326"/>
      <c r="G9" s="326"/>
      <c r="H9" s="326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4" t="s">
        <v>18</v>
      </c>
      <c r="E11" s="34"/>
      <c r="F11" s="116" t="s">
        <v>1</v>
      </c>
      <c r="G11" s="34"/>
      <c r="H11" s="34"/>
      <c r="I11" s="117" t="s">
        <v>19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4" t="s">
        <v>20</v>
      </c>
      <c r="E12" s="34"/>
      <c r="F12" s="116" t="s">
        <v>21</v>
      </c>
      <c r="G12" s="34"/>
      <c r="H12" s="34"/>
      <c r="I12" s="117" t="s">
        <v>22</v>
      </c>
      <c r="J12" s="118" t="str">
        <f>'Rekapitulace stavby'!AN8</f>
        <v>7. 1. 2020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4" t="s">
        <v>24</v>
      </c>
      <c r="E14" s="34"/>
      <c r="F14" s="34"/>
      <c r="G14" s="34"/>
      <c r="H14" s="34"/>
      <c r="I14" s="117" t="s">
        <v>25</v>
      </c>
      <c r="J14" s="116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6" t="s">
        <v>26</v>
      </c>
      <c r="F15" s="34"/>
      <c r="G15" s="34"/>
      <c r="H15" s="34"/>
      <c r="I15" s="117" t="s">
        <v>27</v>
      </c>
      <c r="J15" s="116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4" t="s">
        <v>28</v>
      </c>
      <c r="E17" s="34"/>
      <c r="F17" s="34"/>
      <c r="G17" s="34"/>
      <c r="H17" s="34"/>
      <c r="I17" s="117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7" t="str">
        <f>'Rekapitulace stavby'!E14</f>
        <v>Vyplň údaj</v>
      </c>
      <c r="F18" s="328"/>
      <c r="G18" s="328"/>
      <c r="H18" s="328"/>
      <c r="I18" s="117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4" t="s">
        <v>30</v>
      </c>
      <c r="E20" s="34"/>
      <c r="F20" s="34"/>
      <c r="G20" s="34"/>
      <c r="H20" s="34"/>
      <c r="I20" s="117" t="s">
        <v>25</v>
      </c>
      <c r="J20" s="116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6" t="s">
        <v>31</v>
      </c>
      <c r="F21" s="34"/>
      <c r="G21" s="34"/>
      <c r="H21" s="34"/>
      <c r="I21" s="117" t="s">
        <v>27</v>
      </c>
      <c r="J21" s="116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4" t="s">
        <v>33</v>
      </c>
      <c r="E23" s="34"/>
      <c r="F23" s="34"/>
      <c r="G23" s="34"/>
      <c r="H23" s="34"/>
      <c r="I23" s="117" t="s">
        <v>25</v>
      </c>
      <c r="J23" s="116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6" t="s">
        <v>34</v>
      </c>
      <c r="F24" s="34"/>
      <c r="G24" s="34"/>
      <c r="H24" s="34"/>
      <c r="I24" s="117" t="s">
        <v>27</v>
      </c>
      <c r="J24" s="116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4" t="s">
        <v>35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9"/>
      <c r="B27" s="120"/>
      <c r="C27" s="119"/>
      <c r="D27" s="119"/>
      <c r="E27" s="329" t="s">
        <v>1</v>
      </c>
      <c r="F27" s="329"/>
      <c r="G27" s="329"/>
      <c r="H27" s="329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36</v>
      </c>
      <c r="E30" s="34"/>
      <c r="F30" s="34"/>
      <c r="G30" s="34"/>
      <c r="H30" s="34"/>
      <c r="I30" s="115"/>
      <c r="J30" s="126">
        <f>ROUND(J119,2)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38</v>
      </c>
      <c r="G32" s="34"/>
      <c r="H32" s="34"/>
      <c r="I32" s="128" t="s">
        <v>37</v>
      </c>
      <c r="J32" s="127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9" t="s">
        <v>40</v>
      </c>
      <c r="E33" s="114" t="s">
        <v>41</v>
      </c>
      <c r="F33" s="130">
        <f>ROUND((SUM(BE119:BE197)),2)</f>
        <v>0</v>
      </c>
      <c r="G33" s="34"/>
      <c r="H33" s="34"/>
      <c r="I33" s="131">
        <v>0.21</v>
      </c>
      <c r="J33" s="130">
        <f>ROUND(((SUM(BE119:BE197))*I33),2)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4" t="s">
        <v>42</v>
      </c>
      <c r="F34" s="130">
        <f>ROUND((SUM(BF119:BF197)),2)</f>
        <v>0</v>
      </c>
      <c r="G34" s="34"/>
      <c r="H34" s="34"/>
      <c r="I34" s="131">
        <v>0.15</v>
      </c>
      <c r="J34" s="130">
        <f>ROUND(((SUM(BF119:BF197))*I34),2)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4" t="s">
        <v>43</v>
      </c>
      <c r="F35" s="130">
        <f>ROUND((SUM(BG119:BG197)),2)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4" t="s">
        <v>44</v>
      </c>
      <c r="F36" s="130">
        <f>ROUND((SUM(BH119:BH197)),2)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4" t="s">
        <v>45</v>
      </c>
      <c r="F37" s="130">
        <f>ROUND((SUM(BI119:BI197)),2)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2"/>
      <c r="D39" s="133" t="s">
        <v>46</v>
      </c>
      <c r="E39" s="134"/>
      <c r="F39" s="134"/>
      <c r="G39" s="135" t="s">
        <v>47</v>
      </c>
      <c r="H39" s="136" t="s">
        <v>48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08"/>
      <c r="L41" s="20"/>
    </row>
    <row r="42" spans="2:12" s="1" customFormat="1" ht="14.45" customHeight="1">
      <c r="B42" s="20"/>
      <c r="I42" s="108"/>
      <c r="L42" s="20"/>
    </row>
    <row r="43" spans="2:12" s="1" customFormat="1" ht="14.45" customHeight="1">
      <c r="B43" s="20"/>
      <c r="I43" s="108"/>
      <c r="L43" s="20"/>
    </row>
    <row r="44" spans="2:12" s="1" customFormat="1" ht="14.45" customHeight="1">
      <c r="B44" s="20"/>
      <c r="I44" s="108"/>
      <c r="L44" s="20"/>
    </row>
    <row r="45" spans="2:12" s="1" customFormat="1" ht="14.45" customHeight="1">
      <c r="B45" s="20"/>
      <c r="I45" s="108"/>
      <c r="L45" s="20"/>
    </row>
    <row r="46" spans="2:12" s="1" customFormat="1" ht="14.45" customHeight="1">
      <c r="B46" s="20"/>
      <c r="I46" s="108"/>
      <c r="L46" s="20"/>
    </row>
    <row r="47" spans="2:12" s="1" customFormat="1" ht="14.45" customHeight="1">
      <c r="B47" s="20"/>
      <c r="I47" s="108"/>
      <c r="L47" s="20"/>
    </row>
    <row r="48" spans="2:12" s="1" customFormat="1" ht="14.45" customHeight="1">
      <c r="B48" s="20"/>
      <c r="I48" s="108"/>
      <c r="L48" s="20"/>
    </row>
    <row r="49" spans="2:12" s="1" customFormat="1" ht="14.45" customHeight="1">
      <c r="B49" s="20"/>
      <c r="I49" s="108"/>
      <c r="L49" s="20"/>
    </row>
    <row r="50" spans="2:12" s="2" customFormat="1" ht="14.45" customHeight="1">
      <c r="B50" s="51"/>
      <c r="D50" s="140" t="s">
        <v>49</v>
      </c>
      <c r="E50" s="141"/>
      <c r="F50" s="141"/>
      <c r="G50" s="140" t="s">
        <v>50</v>
      </c>
      <c r="H50" s="141"/>
      <c r="I50" s="142"/>
      <c r="J50" s="141"/>
      <c r="K50" s="141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3" t="s">
        <v>51</v>
      </c>
      <c r="E61" s="144"/>
      <c r="F61" s="145" t="s">
        <v>52</v>
      </c>
      <c r="G61" s="143" t="s">
        <v>51</v>
      </c>
      <c r="H61" s="144"/>
      <c r="I61" s="146"/>
      <c r="J61" s="147" t="s">
        <v>52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40" t="s">
        <v>53</v>
      </c>
      <c r="E65" s="148"/>
      <c r="F65" s="148"/>
      <c r="G65" s="140" t="s">
        <v>54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3" t="s">
        <v>51</v>
      </c>
      <c r="E76" s="144"/>
      <c r="F76" s="145" t="s">
        <v>52</v>
      </c>
      <c r="G76" s="143" t="s">
        <v>51</v>
      </c>
      <c r="H76" s="144"/>
      <c r="I76" s="146"/>
      <c r="J76" s="147" t="s">
        <v>52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96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1" t="str">
        <f>E7</f>
        <v>Společný pás pro cyklisty a chodce ul.Hřbitovní ve Valašském Meziříčí</v>
      </c>
      <c r="F85" s="322"/>
      <c r="G85" s="322"/>
      <c r="H85" s="322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94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90" t="str">
        <f>E9</f>
        <v>01 - Kácení stromů,nová výsadba</v>
      </c>
      <c r="F87" s="320"/>
      <c r="G87" s="320"/>
      <c r="H87" s="320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Valašské Meziříčí</v>
      </c>
      <c r="G89" s="36"/>
      <c r="H89" s="36"/>
      <c r="I89" s="117" t="s">
        <v>22</v>
      </c>
      <c r="J89" s="66" t="str">
        <f>IF(J12="","",J12)</f>
        <v>7. 1. 2020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Město Valašské Meziříčí</v>
      </c>
      <c r="G91" s="36"/>
      <c r="H91" s="36"/>
      <c r="I91" s="117" t="s">
        <v>30</v>
      </c>
      <c r="J91" s="32" t="str">
        <f>E21</f>
        <v>Ing.Pavel Čunek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117" t="s">
        <v>33</v>
      </c>
      <c r="J92" s="32" t="str">
        <f>E24</f>
        <v>Fajfrová Irena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6" t="s">
        <v>97</v>
      </c>
      <c r="D94" s="157"/>
      <c r="E94" s="157"/>
      <c r="F94" s="157"/>
      <c r="G94" s="157"/>
      <c r="H94" s="157"/>
      <c r="I94" s="158"/>
      <c r="J94" s="159" t="s">
        <v>98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0" t="s">
        <v>99</v>
      </c>
      <c r="D96" s="36"/>
      <c r="E96" s="36"/>
      <c r="F96" s="36"/>
      <c r="G96" s="36"/>
      <c r="H96" s="36"/>
      <c r="I96" s="115"/>
      <c r="J96" s="84">
        <f>J119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100</v>
      </c>
    </row>
    <row r="97" spans="2:12" s="9" customFormat="1" ht="24.95" customHeight="1">
      <c r="B97" s="161"/>
      <c r="C97" s="162"/>
      <c r="D97" s="163" t="s">
        <v>101</v>
      </c>
      <c r="E97" s="164"/>
      <c r="F97" s="164"/>
      <c r="G97" s="164"/>
      <c r="H97" s="164"/>
      <c r="I97" s="165"/>
      <c r="J97" s="166">
        <f>J120</f>
        <v>0</v>
      </c>
      <c r="K97" s="162"/>
      <c r="L97" s="167"/>
    </row>
    <row r="98" spans="2:12" s="10" customFormat="1" ht="19.9" customHeight="1">
      <c r="B98" s="168"/>
      <c r="C98" s="169"/>
      <c r="D98" s="170" t="s">
        <v>102</v>
      </c>
      <c r="E98" s="171"/>
      <c r="F98" s="171"/>
      <c r="G98" s="171"/>
      <c r="H98" s="171"/>
      <c r="I98" s="172"/>
      <c r="J98" s="173">
        <f>J121</f>
        <v>0</v>
      </c>
      <c r="K98" s="169"/>
      <c r="L98" s="174"/>
    </row>
    <row r="99" spans="2:12" s="10" customFormat="1" ht="19.9" customHeight="1">
      <c r="B99" s="168"/>
      <c r="C99" s="169"/>
      <c r="D99" s="170" t="s">
        <v>103</v>
      </c>
      <c r="E99" s="171"/>
      <c r="F99" s="171"/>
      <c r="G99" s="171"/>
      <c r="H99" s="171"/>
      <c r="I99" s="172"/>
      <c r="J99" s="173">
        <f>J196</f>
        <v>0</v>
      </c>
      <c r="K99" s="169"/>
      <c r="L99" s="174"/>
    </row>
    <row r="100" spans="1:31" s="2" customFormat="1" ht="21.75" customHeight="1">
      <c r="A100" s="34"/>
      <c r="B100" s="35"/>
      <c r="C100" s="36"/>
      <c r="D100" s="36"/>
      <c r="E100" s="36"/>
      <c r="F100" s="36"/>
      <c r="G100" s="36"/>
      <c r="H100" s="36"/>
      <c r="I100" s="115"/>
      <c r="J100" s="36"/>
      <c r="K100" s="36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31" s="2" customFormat="1" ht="6.95" customHeight="1">
      <c r="A101" s="34"/>
      <c r="B101" s="54"/>
      <c r="C101" s="55"/>
      <c r="D101" s="55"/>
      <c r="E101" s="55"/>
      <c r="F101" s="55"/>
      <c r="G101" s="55"/>
      <c r="H101" s="55"/>
      <c r="I101" s="152"/>
      <c r="J101" s="55"/>
      <c r="K101" s="55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5" spans="1:31" s="2" customFormat="1" ht="6.95" customHeight="1">
      <c r="A105" s="34"/>
      <c r="B105" s="56"/>
      <c r="C105" s="57"/>
      <c r="D105" s="57"/>
      <c r="E105" s="57"/>
      <c r="F105" s="57"/>
      <c r="G105" s="57"/>
      <c r="H105" s="57"/>
      <c r="I105" s="155"/>
      <c r="J105" s="57"/>
      <c r="K105" s="57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24.95" customHeight="1">
      <c r="A106" s="34"/>
      <c r="B106" s="35"/>
      <c r="C106" s="23" t="s">
        <v>104</v>
      </c>
      <c r="D106" s="36"/>
      <c r="E106" s="36"/>
      <c r="F106" s="36"/>
      <c r="G106" s="36"/>
      <c r="H106" s="36"/>
      <c r="I106" s="115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35"/>
      <c r="C107" s="36"/>
      <c r="D107" s="36"/>
      <c r="E107" s="36"/>
      <c r="F107" s="36"/>
      <c r="G107" s="36"/>
      <c r="H107" s="36"/>
      <c r="I107" s="115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9" t="s">
        <v>16</v>
      </c>
      <c r="D108" s="36"/>
      <c r="E108" s="36"/>
      <c r="F108" s="36"/>
      <c r="G108" s="36"/>
      <c r="H108" s="36"/>
      <c r="I108" s="115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6.5" customHeight="1">
      <c r="A109" s="34"/>
      <c r="B109" s="35"/>
      <c r="C109" s="36"/>
      <c r="D109" s="36"/>
      <c r="E109" s="321" t="str">
        <f>E7</f>
        <v>Společný pás pro cyklisty a chodce ul.Hřbitovní ve Valašském Meziříčí</v>
      </c>
      <c r="F109" s="322"/>
      <c r="G109" s="322"/>
      <c r="H109" s="322"/>
      <c r="I109" s="115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94</v>
      </c>
      <c r="D110" s="36"/>
      <c r="E110" s="36"/>
      <c r="F110" s="36"/>
      <c r="G110" s="36"/>
      <c r="H110" s="36"/>
      <c r="I110" s="115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290" t="str">
        <f>E9</f>
        <v>01 - Kácení stromů,nová výsadba</v>
      </c>
      <c r="F111" s="320"/>
      <c r="G111" s="320"/>
      <c r="H111" s="320"/>
      <c r="I111" s="115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115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20</v>
      </c>
      <c r="D113" s="36"/>
      <c r="E113" s="36"/>
      <c r="F113" s="27" t="str">
        <f>F12</f>
        <v>Valašské Meziříčí</v>
      </c>
      <c r="G113" s="36"/>
      <c r="H113" s="36"/>
      <c r="I113" s="117" t="s">
        <v>22</v>
      </c>
      <c r="J113" s="66" t="str">
        <f>IF(J12="","",J12)</f>
        <v>7. 1. 2020</v>
      </c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115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5.2" customHeight="1">
      <c r="A115" s="34"/>
      <c r="B115" s="35"/>
      <c r="C115" s="29" t="s">
        <v>24</v>
      </c>
      <c r="D115" s="36"/>
      <c r="E115" s="36"/>
      <c r="F115" s="27" t="str">
        <f>E15</f>
        <v>Město Valašské Meziříčí</v>
      </c>
      <c r="G115" s="36"/>
      <c r="H115" s="36"/>
      <c r="I115" s="117" t="s">
        <v>30</v>
      </c>
      <c r="J115" s="32" t="str">
        <f>E21</f>
        <v>Ing.Pavel Čunek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2" customHeight="1">
      <c r="A116" s="34"/>
      <c r="B116" s="35"/>
      <c r="C116" s="29" t="s">
        <v>28</v>
      </c>
      <c r="D116" s="36"/>
      <c r="E116" s="36"/>
      <c r="F116" s="27" t="str">
        <f>IF(E18="","",E18)</f>
        <v>Vyplň údaj</v>
      </c>
      <c r="G116" s="36"/>
      <c r="H116" s="36"/>
      <c r="I116" s="117" t="s">
        <v>33</v>
      </c>
      <c r="J116" s="32" t="str">
        <f>E24</f>
        <v>Fajfrová Irena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0.35" customHeight="1">
      <c r="A117" s="34"/>
      <c r="B117" s="35"/>
      <c r="C117" s="36"/>
      <c r="D117" s="36"/>
      <c r="E117" s="36"/>
      <c r="F117" s="36"/>
      <c r="G117" s="36"/>
      <c r="H117" s="36"/>
      <c r="I117" s="115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11" customFormat="1" ht="29.25" customHeight="1">
      <c r="A118" s="175"/>
      <c r="B118" s="176"/>
      <c r="C118" s="177" t="s">
        <v>105</v>
      </c>
      <c r="D118" s="178" t="s">
        <v>61</v>
      </c>
      <c r="E118" s="178" t="s">
        <v>57</v>
      </c>
      <c r="F118" s="178" t="s">
        <v>58</v>
      </c>
      <c r="G118" s="178" t="s">
        <v>106</v>
      </c>
      <c r="H118" s="178" t="s">
        <v>107</v>
      </c>
      <c r="I118" s="179" t="s">
        <v>108</v>
      </c>
      <c r="J118" s="178" t="s">
        <v>98</v>
      </c>
      <c r="K118" s="180" t="s">
        <v>109</v>
      </c>
      <c r="L118" s="181"/>
      <c r="M118" s="75" t="s">
        <v>1</v>
      </c>
      <c r="N118" s="76" t="s">
        <v>40</v>
      </c>
      <c r="O118" s="76" t="s">
        <v>110</v>
      </c>
      <c r="P118" s="76" t="s">
        <v>111</v>
      </c>
      <c r="Q118" s="76" t="s">
        <v>112</v>
      </c>
      <c r="R118" s="76" t="s">
        <v>113</v>
      </c>
      <c r="S118" s="76" t="s">
        <v>114</v>
      </c>
      <c r="T118" s="77" t="s">
        <v>115</v>
      </c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</row>
    <row r="119" spans="1:63" s="2" customFormat="1" ht="22.9" customHeight="1">
      <c r="A119" s="34"/>
      <c r="B119" s="35"/>
      <c r="C119" s="82" t="s">
        <v>116</v>
      </c>
      <c r="D119" s="36"/>
      <c r="E119" s="36"/>
      <c r="F119" s="36"/>
      <c r="G119" s="36"/>
      <c r="H119" s="36"/>
      <c r="I119" s="115"/>
      <c r="J119" s="182">
        <f>BK119</f>
        <v>0</v>
      </c>
      <c r="K119" s="36"/>
      <c r="L119" s="39"/>
      <c r="M119" s="78"/>
      <c r="N119" s="183"/>
      <c r="O119" s="79"/>
      <c r="P119" s="184">
        <f>P120</f>
        <v>0</v>
      </c>
      <c r="Q119" s="79"/>
      <c r="R119" s="184">
        <f>R120</f>
        <v>1.38876</v>
      </c>
      <c r="S119" s="79"/>
      <c r="T119" s="185">
        <f>T120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75</v>
      </c>
      <c r="AU119" s="17" t="s">
        <v>100</v>
      </c>
      <c r="BK119" s="186">
        <f>BK120</f>
        <v>0</v>
      </c>
    </row>
    <row r="120" spans="2:63" s="12" customFormat="1" ht="25.9" customHeight="1">
      <c r="B120" s="187"/>
      <c r="C120" s="188"/>
      <c r="D120" s="189" t="s">
        <v>75</v>
      </c>
      <c r="E120" s="190" t="s">
        <v>117</v>
      </c>
      <c r="F120" s="190" t="s">
        <v>118</v>
      </c>
      <c r="G120" s="188"/>
      <c r="H120" s="188"/>
      <c r="I120" s="191"/>
      <c r="J120" s="192">
        <f>BK120</f>
        <v>0</v>
      </c>
      <c r="K120" s="188"/>
      <c r="L120" s="193"/>
      <c r="M120" s="194"/>
      <c r="N120" s="195"/>
      <c r="O120" s="195"/>
      <c r="P120" s="196">
        <f>P121+P196</f>
        <v>0</v>
      </c>
      <c r="Q120" s="195"/>
      <c r="R120" s="196">
        <f>R121+R196</f>
        <v>1.38876</v>
      </c>
      <c r="S120" s="195"/>
      <c r="T120" s="197">
        <f>T121+T196</f>
        <v>0</v>
      </c>
      <c r="AR120" s="198" t="s">
        <v>84</v>
      </c>
      <c r="AT120" s="199" t="s">
        <v>75</v>
      </c>
      <c r="AU120" s="199" t="s">
        <v>76</v>
      </c>
      <c r="AY120" s="198" t="s">
        <v>119</v>
      </c>
      <c r="BK120" s="200">
        <f>BK121+BK196</f>
        <v>0</v>
      </c>
    </row>
    <row r="121" spans="2:63" s="12" customFormat="1" ht="22.9" customHeight="1">
      <c r="B121" s="187"/>
      <c r="C121" s="188"/>
      <c r="D121" s="189" t="s">
        <v>75</v>
      </c>
      <c r="E121" s="201" t="s">
        <v>84</v>
      </c>
      <c r="F121" s="201" t="s">
        <v>120</v>
      </c>
      <c r="G121" s="188"/>
      <c r="H121" s="188"/>
      <c r="I121" s="191"/>
      <c r="J121" s="202">
        <f>BK121</f>
        <v>0</v>
      </c>
      <c r="K121" s="188"/>
      <c r="L121" s="193"/>
      <c r="M121" s="194"/>
      <c r="N121" s="195"/>
      <c r="O121" s="195"/>
      <c r="P121" s="196">
        <f>SUM(P122:P195)</f>
        <v>0</v>
      </c>
      <c r="Q121" s="195"/>
      <c r="R121" s="196">
        <f>SUM(R122:R195)</f>
        <v>1.38876</v>
      </c>
      <c r="S121" s="195"/>
      <c r="T121" s="197">
        <f>SUM(T122:T195)</f>
        <v>0</v>
      </c>
      <c r="AR121" s="198" t="s">
        <v>84</v>
      </c>
      <c r="AT121" s="199" t="s">
        <v>75</v>
      </c>
      <c r="AU121" s="199" t="s">
        <v>84</v>
      </c>
      <c r="AY121" s="198" t="s">
        <v>119</v>
      </c>
      <c r="BK121" s="200">
        <f>SUM(BK122:BK195)</f>
        <v>0</v>
      </c>
    </row>
    <row r="122" spans="1:65" s="2" customFormat="1" ht="33" customHeight="1">
      <c r="A122" s="34"/>
      <c r="B122" s="35"/>
      <c r="C122" s="203" t="s">
        <v>84</v>
      </c>
      <c r="D122" s="203" t="s">
        <v>121</v>
      </c>
      <c r="E122" s="204" t="s">
        <v>122</v>
      </c>
      <c r="F122" s="205" t="s">
        <v>123</v>
      </c>
      <c r="G122" s="206" t="s">
        <v>124</v>
      </c>
      <c r="H122" s="207">
        <v>126</v>
      </c>
      <c r="I122" s="208"/>
      <c r="J122" s="209">
        <f aca="true" t="shared" si="0" ref="J122:J128">ROUND(I122*H122,2)</f>
        <v>0</v>
      </c>
      <c r="K122" s="205" t="s">
        <v>125</v>
      </c>
      <c r="L122" s="39"/>
      <c r="M122" s="210" t="s">
        <v>1</v>
      </c>
      <c r="N122" s="211" t="s">
        <v>41</v>
      </c>
      <c r="O122" s="71"/>
      <c r="P122" s="212">
        <f aca="true" t="shared" si="1" ref="P122:P128">O122*H122</f>
        <v>0</v>
      </c>
      <c r="Q122" s="212">
        <v>0</v>
      </c>
      <c r="R122" s="212">
        <f aca="true" t="shared" si="2" ref="R122:R128">Q122*H122</f>
        <v>0</v>
      </c>
      <c r="S122" s="212">
        <v>0</v>
      </c>
      <c r="T122" s="213">
        <f aca="true" t="shared" si="3" ref="T122:T128"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14" t="s">
        <v>126</v>
      </c>
      <c r="AT122" s="214" t="s">
        <v>121</v>
      </c>
      <c r="AU122" s="214" t="s">
        <v>86</v>
      </c>
      <c r="AY122" s="17" t="s">
        <v>119</v>
      </c>
      <c r="BE122" s="215">
        <f aca="true" t="shared" si="4" ref="BE122:BE128">IF(N122="základní",J122,0)</f>
        <v>0</v>
      </c>
      <c r="BF122" s="215">
        <f aca="true" t="shared" si="5" ref="BF122:BF128">IF(N122="snížená",J122,0)</f>
        <v>0</v>
      </c>
      <c r="BG122" s="215">
        <f aca="true" t="shared" si="6" ref="BG122:BG128">IF(N122="zákl. přenesená",J122,0)</f>
        <v>0</v>
      </c>
      <c r="BH122" s="215">
        <f aca="true" t="shared" si="7" ref="BH122:BH128">IF(N122="sníž. přenesená",J122,0)</f>
        <v>0</v>
      </c>
      <c r="BI122" s="215">
        <f aca="true" t="shared" si="8" ref="BI122:BI128">IF(N122="nulová",J122,0)</f>
        <v>0</v>
      </c>
      <c r="BJ122" s="17" t="s">
        <v>84</v>
      </c>
      <c r="BK122" s="215">
        <f aca="true" t="shared" si="9" ref="BK122:BK128">ROUND(I122*H122,2)</f>
        <v>0</v>
      </c>
      <c r="BL122" s="17" t="s">
        <v>126</v>
      </c>
      <c r="BM122" s="214" t="s">
        <v>127</v>
      </c>
    </row>
    <row r="123" spans="1:65" s="2" customFormat="1" ht="16.5" customHeight="1">
      <c r="A123" s="34"/>
      <c r="B123" s="35"/>
      <c r="C123" s="203" t="s">
        <v>86</v>
      </c>
      <c r="D123" s="203" t="s">
        <v>121</v>
      </c>
      <c r="E123" s="204" t="s">
        <v>128</v>
      </c>
      <c r="F123" s="205" t="s">
        <v>129</v>
      </c>
      <c r="G123" s="206" t="s">
        <v>124</v>
      </c>
      <c r="H123" s="207">
        <v>126</v>
      </c>
      <c r="I123" s="208"/>
      <c r="J123" s="209">
        <f t="shared" si="0"/>
        <v>0</v>
      </c>
      <c r="K123" s="205" t="s">
        <v>130</v>
      </c>
      <c r="L123" s="39"/>
      <c r="M123" s="210" t="s">
        <v>1</v>
      </c>
      <c r="N123" s="211" t="s">
        <v>41</v>
      </c>
      <c r="O123" s="71"/>
      <c r="P123" s="212">
        <f t="shared" si="1"/>
        <v>0</v>
      </c>
      <c r="Q123" s="212">
        <v>0.00018</v>
      </c>
      <c r="R123" s="212">
        <f t="shared" si="2"/>
        <v>0.022680000000000002</v>
      </c>
      <c r="S123" s="212">
        <v>0</v>
      </c>
      <c r="T123" s="213">
        <f t="shared" si="3"/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14" t="s">
        <v>126</v>
      </c>
      <c r="AT123" s="214" t="s">
        <v>121</v>
      </c>
      <c r="AU123" s="214" t="s">
        <v>86</v>
      </c>
      <c r="AY123" s="17" t="s">
        <v>119</v>
      </c>
      <c r="BE123" s="215">
        <f t="shared" si="4"/>
        <v>0</v>
      </c>
      <c r="BF123" s="215">
        <f t="shared" si="5"/>
        <v>0</v>
      </c>
      <c r="BG123" s="215">
        <f t="shared" si="6"/>
        <v>0</v>
      </c>
      <c r="BH123" s="215">
        <f t="shared" si="7"/>
        <v>0</v>
      </c>
      <c r="BI123" s="215">
        <f t="shared" si="8"/>
        <v>0</v>
      </c>
      <c r="BJ123" s="17" t="s">
        <v>84</v>
      </c>
      <c r="BK123" s="215">
        <f t="shared" si="9"/>
        <v>0</v>
      </c>
      <c r="BL123" s="17" t="s">
        <v>126</v>
      </c>
      <c r="BM123" s="214" t="s">
        <v>131</v>
      </c>
    </row>
    <row r="124" spans="1:65" s="2" customFormat="1" ht="21.75" customHeight="1">
      <c r="A124" s="34"/>
      <c r="B124" s="35"/>
      <c r="C124" s="203" t="s">
        <v>132</v>
      </c>
      <c r="D124" s="203" t="s">
        <v>121</v>
      </c>
      <c r="E124" s="204" t="s">
        <v>133</v>
      </c>
      <c r="F124" s="205" t="s">
        <v>134</v>
      </c>
      <c r="G124" s="206" t="s">
        <v>135</v>
      </c>
      <c r="H124" s="207">
        <v>27</v>
      </c>
      <c r="I124" s="208"/>
      <c r="J124" s="209">
        <f t="shared" si="0"/>
        <v>0</v>
      </c>
      <c r="K124" s="205" t="s">
        <v>130</v>
      </c>
      <c r="L124" s="39"/>
      <c r="M124" s="210" t="s">
        <v>1</v>
      </c>
      <c r="N124" s="211" t="s">
        <v>41</v>
      </c>
      <c r="O124" s="71"/>
      <c r="P124" s="212">
        <f t="shared" si="1"/>
        <v>0</v>
      </c>
      <c r="Q124" s="212">
        <v>0.00014</v>
      </c>
      <c r="R124" s="212">
        <f t="shared" si="2"/>
        <v>0.0037799999999999995</v>
      </c>
      <c r="S124" s="212">
        <v>0</v>
      </c>
      <c r="T124" s="213">
        <f t="shared" si="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14" t="s">
        <v>126</v>
      </c>
      <c r="AT124" s="214" t="s">
        <v>121</v>
      </c>
      <c r="AU124" s="214" t="s">
        <v>86</v>
      </c>
      <c r="AY124" s="17" t="s">
        <v>119</v>
      </c>
      <c r="BE124" s="215">
        <f t="shared" si="4"/>
        <v>0</v>
      </c>
      <c r="BF124" s="215">
        <f t="shared" si="5"/>
        <v>0</v>
      </c>
      <c r="BG124" s="215">
        <f t="shared" si="6"/>
        <v>0</v>
      </c>
      <c r="BH124" s="215">
        <f t="shared" si="7"/>
        <v>0</v>
      </c>
      <c r="BI124" s="215">
        <f t="shared" si="8"/>
        <v>0</v>
      </c>
      <c r="BJ124" s="17" t="s">
        <v>84</v>
      </c>
      <c r="BK124" s="215">
        <f t="shared" si="9"/>
        <v>0</v>
      </c>
      <c r="BL124" s="17" t="s">
        <v>126</v>
      </c>
      <c r="BM124" s="214" t="s">
        <v>136</v>
      </c>
    </row>
    <row r="125" spans="1:65" s="2" customFormat="1" ht="21.75" customHeight="1">
      <c r="A125" s="34"/>
      <c r="B125" s="35"/>
      <c r="C125" s="203" t="s">
        <v>126</v>
      </c>
      <c r="D125" s="203" t="s">
        <v>121</v>
      </c>
      <c r="E125" s="204" t="s">
        <v>137</v>
      </c>
      <c r="F125" s="205" t="s">
        <v>138</v>
      </c>
      <c r="G125" s="206" t="s">
        <v>135</v>
      </c>
      <c r="H125" s="207">
        <v>4</v>
      </c>
      <c r="I125" s="208"/>
      <c r="J125" s="209">
        <f t="shared" si="0"/>
        <v>0</v>
      </c>
      <c r="K125" s="205" t="s">
        <v>130</v>
      </c>
      <c r="L125" s="39"/>
      <c r="M125" s="210" t="s">
        <v>1</v>
      </c>
      <c r="N125" s="211" t="s">
        <v>41</v>
      </c>
      <c r="O125" s="71"/>
      <c r="P125" s="212">
        <f t="shared" si="1"/>
        <v>0</v>
      </c>
      <c r="Q125" s="212">
        <v>0.00014</v>
      </c>
      <c r="R125" s="212">
        <f t="shared" si="2"/>
        <v>0.00056</v>
      </c>
      <c r="S125" s="212">
        <v>0</v>
      </c>
      <c r="T125" s="213">
        <f t="shared" si="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14" t="s">
        <v>126</v>
      </c>
      <c r="AT125" s="214" t="s">
        <v>121</v>
      </c>
      <c r="AU125" s="214" t="s">
        <v>86</v>
      </c>
      <c r="AY125" s="17" t="s">
        <v>119</v>
      </c>
      <c r="BE125" s="215">
        <f t="shared" si="4"/>
        <v>0</v>
      </c>
      <c r="BF125" s="215">
        <f t="shared" si="5"/>
        <v>0</v>
      </c>
      <c r="BG125" s="215">
        <f t="shared" si="6"/>
        <v>0</v>
      </c>
      <c r="BH125" s="215">
        <f t="shared" si="7"/>
        <v>0</v>
      </c>
      <c r="BI125" s="215">
        <f t="shared" si="8"/>
        <v>0</v>
      </c>
      <c r="BJ125" s="17" t="s">
        <v>84</v>
      </c>
      <c r="BK125" s="215">
        <f t="shared" si="9"/>
        <v>0</v>
      </c>
      <c r="BL125" s="17" t="s">
        <v>126</v>
      </c>
      <c r="BM125" s="214" t="s">
        <v>139</v>
      </c>
    </row>
    <row r="126" spans="1:65" s="2" customFormat="1" ht="21.75" customHeight="1">
      <c r="A126" s="34"/>
      <c r="B126" s="35"/>
      <c r="C126" s="203" t="s">
        <v>140</v>
      </c>
      <c r="D126" s="203" t="s">
        <v>121</v>
      </c>
      <c r="E126" s="204" t="s">
        <v>141</v>
      </c>
      <c r="F126" s="205" t="s">
        <v>142</v>
      </c>
      <c r="G126" s="206" t="s">
        <v>135</v>
      </c>
      <c r="H126" s="207">
        <v>10</v>
      </c>
      <c r="I126" s="208"/>
      <c r="J126" s="209">
        <f t="shared" si="0"/>
        <v>0</v>
      </c>
      <c r="K126" s="205" t="s">
        <v>130</v>
      </c>
      <c r="L126" s="39"/>
      <c r="M126" s="210" t="s">
        <v>1</v>
      </c>
      <c r="N126" s="211" t="s">
        <v>41</v>
      </c>
      <c r="O126" s="71"/>
      <c r="P126" s="212">
        <f t="shared" si="1"/>
        <v>0</v>
      </c>
      <c r="Q126" s="212">
        <v>0.00018</v>
      </c>
      <c r="R126" s="212">
        <f t="shared" si="2"/>
        <v>0.0018000000000000002</v>
      </c>
      <c r="S126" s="212">
        <v>0</v>
      </c>
      <c r="T126" s="213">
        <f t="shared" si="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14" t="s">
        <v>126</v>
      </c>
      <c r="AT126" s="214" t="s">
        <v>121</v>
      </c>
      <c r="AU126" s="214" t="s">
        <v>86</v>
      </c>
      <c r="AY126" s="17" t="s">
        <v>119</v>
      </c>
      <c r="BE126" s="215">
        <f t="shared" si="4"/>
        <v>0</v>
      </c>
      <c r="BF126" s="215">
        <f t="shared" si="5"/>
        <v>0</v>
      </c>
      <c r="BG126" s="215">
        <f t="shared" si="6"/>
        <v>0</v>
      </c>
      <c r="BH126" s="215">
        <f t="shared" si="7"/>
        <v>0</v>
      </c>
      <c r="BI126" s="215">
        <f t="shared" si="8"/>
        <v>0</v>
      </c>
      <c r="BJ126" s="17" t="s">
        <v>84</v>
      </c>
      <c r="BK126" s="215">
        <f t="shared" si="9"/>
        <v>0</v>
      </c>
      <c r="BL126" s="17" t="s">
        <v>126</v>
      </c>
      <c r="BM126" s="214" t="s">
        <v>143</v>
      </c>
    </row>
    <row r="127" spans="1:65" s="2" customFormat="1" ht="21.75" customHeight="1">
      <c r="A127" s="34"/>
      <c r="B127" s="35"/>
      <c r="C127" s="203" t="s">
        <v>144</v>
      </c>
      <c r="D127" s="203" t="s">
        <v>121</v>
      </c>
      <c r="E127" s="204" t="s">
        <v>145</v>
      </c>
      <c r="F127" s="205" t="s">
        <v>146</v>
      </c>
      <c r="G127" s="206" t="s">
        <v>135</v>
      </c>
      <c r="H127" s="207">
        <v>10</v>
      </c>
      <c r="I127" s="208"/>
      <c r="J127" s="209">
        <f t="shared" si="0"/>
        <v>0</v>
      </c>
      <c r="K127" s="205" t="s">
        <v>125</v>
      </c>
      <c r="L127" s="39"/>
      <c r="M127" s="210" t="s">
        <v>1</v>
      </c>
      <c r="N127" s="211" t="s">
        <v>41</v>
      </c>
      <c r="O127" s="71"/>
      <c r="P127" s="212">
        <f t="shared" si="1"/>
        <v>0</v>
      </c>
      <c r="Q127" s="212">
        <v>0</v>
      </c>
      <c r="R127" s="212">
        <f t="shared" si="2"/>
        <v>0</v>
      </c>
      <c r="S127" s="212">
        <v>0</v>
      </c>
      <c r="T127" s="213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14" t="s">
        <v>126</v>
      </c>
      <c r="AT127" s="214" t="s">
        <v>121</v>
      </c>
      <c r="AU127" s="214" t="s">
        <v>86</v>
      </c>
      <c r="AY127" s="17" t="s">
        <v>119</v>
      </c>
      <c r="BE127" s="215">
        <f t="shared" si="4"/>
        <v>0</v>
      </c>
      <c r="BF127" s="215">
        <f t="shared" si="5"/>
        <v>0</v>
      </c>
      <c r="BG127" s="215">
        <f t="shared" si="6"/>
        <v>0</v>
      </c>
      <c r="BH127" s="215">
        <f t="shared" si="7"/>
        <v>0</v>
      </c>
      <c r="BI127" s="215">
        <f t="shared" si="8"/>
        <v>0</v>
      </c>
      <c r="BJ127" s="17" t="s">
        <v>84</v>
      </c>
      <c r="BK127" s="215">
        <f t="shared" si="9"/>
        <v>0</v>
      </c>
      <c r="BL127" s="17" t="s">
        <v>126</v>
      </c>
      <c r="BM127" s="214" t="s">
        <v>147</v>
      </c>
    </row>
    <row r="128" spans="1:65" s="2" customFormat="1" ht="21.75" customHeight="1">
      <c r="A128" s="34"/>
      <c r="B128" s="35"/>
      <c r="C128" s="203" t="s">
        <v>148</v>
      </c>
      <c r="D128" s="203" t="s">
        <v>121</v>
      </c>
      <c r="E128" s="204" t="s">
        <v>149</v>
      </c>
      <c r="F128" s="205" t="s">
        <v>150</v>
      </c>
      <c r="G128" s="206" t="s">
        <v>135</v>
      </c>
      <c r="H128" s="207">
        <v>27</v>
      </c>
      <c r="I128" s="208"/>
      <c r="J128" s="209">
        <f t="shared" si="0"/>
        <v>0</v>
      </c>
      <c r="K128" s="205" t="s">
        <v>125</v>
      </c>
      <c r="L128" s="39"/>
      <c r="M128" s="210" t="s">
        <v>1</v>
      </c>
      <c r="N128" s="211" t="s">
        <v>41</v>
      </c>
      <c r="O128" s="71"/>
      <c r="P128" s="212">
        <f t="shared" si="1"/>
        <v>0</v>
      </c>
      <c r="Q128" s="212">
        <v>0</v>
      </c>
      <c r="R128" s="212">
        <f t="shared" si="2"/>
        <v>0</v>
      </c>
      <c r="S128" s="212">
        <v>0</v>
      </c>
      <c r="T128" s="213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14" t="s">
        <v>126</v>
      </c>
      <c r="AT128" s="214" t="s">
        <v>121</v>
      </c>
      <c r="AU128" s="214" t="s">
        <v>86</v>
      </c>
      <c r="AY128" s="17" t="s">
        <v>119</v>
      </c>
      <c r="BE128" s="215">
        <f t="shared" si="4"/>
        <v>0</v>
      </c>
      <c r="BF128" s="215">
        <f t="shared" si="5"/>
        <v>0</v>
      </c>
      <c r="BG128" s="215">
        <f t="shared" si="6"/>
        <v>0</v>
      </c>
      <c r="BH128" s="215">
        <f t="shared" si="7"/>
        <v>0</v>
      </c>
      <c r="BI128" s="215">
        <f t="shared" si="8"/>
        <v>0</v>
      </c>
      <c r="BJ128" s="17" t="s">
        <v>84</v>
      </c>
      <c r="BK128" s="215">
        <f t="shared" si="9"/>
        <v>0</v>
      </c>
      <c r="BL128" s="17" t="s">
        <v>126</v>
      </c>
      <c r="BM128" s="214" t="s">
        <v>151</v>
      </c>
    </row>
    <row r="129" spans="2:51" s="13" customFormat="1" ht="12">
      <c r="B129" s="216"/>
      <c r="C129" s="217"/>
      <c r="D129" s="218" t="s">
        <v>152</v>
      </c>
      <c r="E129" s="219" t="s">
        <v>1</v>
      </c>
      <c r="F129" s="220" t="s">
        <v>153</v>
      </c>
      <c r="G129" s="217"/>
      <c r="H129" s="221">
        <v>27</v>
      </c>
      <c r="I129" s="222"/>
      <c r="J129" s="217"/>
      <c r="K129" s="217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152</v>
      </c>
      <c r="AU129" s="227" t="s">
        <v>86</v>
      </c>
      <c r="AV129" s="13" t="s">
        <v>86</v>
      </c>
      <c r="AW129" s="13" t="s">
        <v>32</v>
      </c>
      <c r="AX129" s="13" t="s">
        <v>84</v>
      </c>
      <c r="AY129" s="227" t="s">
        <v>119</v>
      </c>
    </row>
    <row r="130" spans="1:65" s="2" customFormat="1" ht="21.75" customHeight="1">
      <c r="A130" s="34"/>
      <c r="B130" s="35"/>
      <c r="C130" s="203" t="s">
        <v>154</v>
      </c>
      <c r="D130" s="203" t="s">
        <v>121</v>
      </c>
      <c r="E130" s="204" t="s">
        <v>155</v>
      </c>
      <c r="F130" s="205" t="s">
        <v>156</v>
      </c>
      <c r="G130" s="206" t="s">
        <v>135</v>
      </c>
      <c r="H130" s="207">
        <v>4</v>
      </c>
      <c r="I130" s="208"/>
      <c r="J130" s="209">
        <f aca="true" t="shared" si="10" ref="J130:J144">ROUND(I130*H130,2)</f>
        <v>0</v>
      </c>
      <c r="K130" s="205" t="s">
        <v>125</v>
      </c>
      <c r="L130" s="39"/>
      <c r="M130" s="210" t="s">
        <v>1</v>
      </c>
      <c r="N130" s="211" t="s">
        <v>41</v>
      </c>
      <c r="O130" s="71"/>
      <c r="P130" s="212">
        <f aca="true" t="shared" si="11" ref="P130:P144">O130*H130</f>
        <v>0</v>
      </c>
      <c r="Q130" s="212">
        <v>0</v>
      </c>
      <c r="R130" s="212">
        <f aca="true" t="shared" si="12" ref="R130:R144">Q130*H130</f>
        <v>0</v>
      </c>
      <c r="S130" s="212">
        <v>0</v>
      </c>
      <c r="T130" s="213">
        <f aca="true" t="shared" si="13" ref="T130:T144"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14" t="s">
        <v>126</v>
      </c>
      <c r="AT130" s="214" t="s">
        <v>121</v>
      </c>
      <c r="AU130" s="214" t="s">
        <v>86</v>
      </c>
      <c r="AY130" s="17" t="s">
        <v>119</v>
      </c>
      <c r="BE130" s="215">
        <f aca="true" t="shared" si="14" ref="BE130:BE144">IF(N130="základní",J130,0)</f>
        <v>0</v>
      </c>
      <c r="BF130" s="215">
        <f aca="true" t="shared" si="15" ref="BF130:BF144">IF(N130="snížená",J130,0)</f>
        <v>0</v>
      </c>
      <c r="BG130" s="215">
        <f aca="true" t="shared" si="16" ref="BG130:BG144">IF(N130="zákl. přenesená",J130,0)</f>
        <v>0</v>
      </c>
      <c r="BH130" s="215">
        <f aca="true" t="shared" si="17" ref="BH130:BH144">IF(N130="sníž. přenesená",J130,0)</f>
        <v>0</v>
      </c>
      <c r="BI130" s="215">
        <f aca="true" t="shared" si="18" ref="BI130:BI144">IF(N130="nulová",J130,0)</f>
        <v>0</v>
      </c>
      <c r="BJ130" s="17" t="s">
        <v>84</v>
      </c>
      <c r="BK130" s="215">
        <f aca="true" t="shared" si="19" ref="BK130:BK144">ROUND(I130*H130,2)</f>
        <v>0</v>
      </c>
      <c r="BL130" s="17" t="s">
        <v>126</v>
      </c>
      <c r="BM130" s="214" t="s">
        <v>157</v>
      </c>
    </row>
    <row r="131" spans="1:65" s="2" customFormat="1" ht="16.5" customHeight="1">
      <c r="A131" s="34"/>
      <c r="B131" s="35"/>
      <c r="C131" s="203" t="s">
        <v>158</v>
      </c>
      <c r="D131" s="203" t="s">
        <v>121</v>
      </c>
      <c r="E131" s="204" t="s">
        <v>159</v>
      </c>
      <c r="F131" s="205" t="s">
        <v>160</v>
      </c>
      <c r="G131" s="206" t="s">
        <v>135</v>
      </c>
      <c r="H131" s="207">
        <v>37</v>
      </c>
      <c r="I131" s="208"/>
      <c r="J131" s="209">
        <f t="shared" si="10"/>
        <v>0</v>
      </c>
      <c r="K131" s="205" t="s">
        <v>125</v>
      </c>
      <c r="L131" s="39"/>
      <c r="M131" s="210" t="s">
        <v>1</v>
      </c>
      <c r="N131" s="211" t="s">
        <v>41</v>
      </c>
      <c r="O131" s="71"/>
      <c r="P131" s="212">
        <f t="shared" si="11"/>
        <v>0</v>
      </c>
      <c r="Q131" s="212">
        <v>0</v>
      </c>
      <c r="R131" s="212">
        <f t="shared" si="12"/>
        <v>0</v>
      </c>
      <c r="S131" s="212">
        <v>0</v>
      </c>
      <c r="T131" s="213">
        <f t="shared" si="1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14" t="s">
        <v>126</v>
      </c>
      <c r="AT131" s="214" t="s">
        <v>121</v>
      </c>
      <c r="AU131" s="214" t="s">
        <v>86</v>
      </c>
      <c r="AY131" s="17" t="s">
        <v>119</v>
      </c>
      <c r="BE131" s="215">
        <f t="shared" si="14"/>
        <v>0</v>
      </c>
      <c r="BF131" s="215">
        <f t="shared" si="15"/>
        <v>0</v>
      </c>
      <c r="BG131" s="215">
        <f t="shared" si="16"/>
        <v>0</v>
      </c>
      <c r="BH131" s="215">
        <f t="shared" si="17"/>
        <v>0</v>
      </c>
      <c r="BI131" s="215">
        <f t="shared" si="18"/>
        <v>0</v>
      </c>
      <c r="BJ131" s="17" t="s">
        <v>84</v>
      </c>
      <c r="BK131" s="215">
        <f t="shared" si="19"/>
        <v>0</v>
      </c>
      <c r="BL131" s="17" t="s">
        <v>126</v>
      </c>
      <c r="BM131" s="214" t="s">
        <v>161</v>
      </c>
    </row>
    <row r="132" spans="1:65" s="2" customFormat="1" ht="16.5" customHeight="1">
      <c r="A132" s="34"/>
      <c r="B132" s="35"/>
      <c r="C132" s="203" t="s">
        <v>162</v>
      </c>
      <c r="D132" s="203" t="s">
        <v>121</v>
      </c>
      <c r="E132" s="204" t="s">
        <v>163</v>
      </c>
      <c r="F132" s="205" t="s">
        <v>164</v>
      </c>
      <c r="G132" s="206" t="s">
        <v>135</v>
      </c>
      <c r="H132" s="207">
        <v>4</v>
      </c>
      <c r="I132" s="208"/>
      <c r="J132" s="209">
        <f t="shared" si="10"/>
        <v>0</v>
      </c>
      <c r="K132" s="205" t="s">
        <v>125</v>
      </c>
      <c r="L132" s="39"/>
      <c r="M132" s="210" t="s">
        <v>1</v>
      </c>
      <c r="N132" s="211" t="s">
        <v>41</v>
      </c>
      <c r="O132" s="71"/>
      <c r="P132" s="212">
        <f t="shared" si="11"/>
        <v>0</v>
      </c>
      <c r="Q132" s="212">
        <v>0</v>
      </c>
      <c r="R132" s="212">
        <f t="shared" si="12"/>
        <v>0</v>
      </c>
      <c r="S132" s="212">
        <v>0</v>
      </c>
      <c r="T132" s="213">
        <f t="shared" si="1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14" t="s">
        <v>126</v>
      </c>
      <c r="AT132" s="214" t="s">
        <v>121</v>
      </c>
      <c r="AU132" s="214" t="s">
        <v>86</v>
      </c>
      <c r="AY132" s="17" t="s">
        <v>119</v>
      </c>
      <c r="BE132" s="215">
        <f t="shared" si="14"/>
        <v>0</v>
      </c>
      <c r="BF132" s="215">
        <f t="shared" si="15"/>
        <v>0</v>
      </c>
      <c r="BG132" s="215">
        <f t="shared" si="16"/>
        <v>0</v>
      </c>
      <c r="BH132" s="215">
        <f t="shared" si="17"/>
        <v>0</v>
      </c>
      <c r="BI132" s="215">
        <f t="shared" si="18"/>
        <v>0</v>
      </c>
      <c r="BJ132" s="17" t="s">
        <v>84</v>
      </c>
      <c r="BK132" s="215">
        <f t="shared" si="19"/>
        <v>0</v>
      </c>
      <c r="BL132" s="17" t="s">
        <v>126</v>
      </c>
      <c r="BM132" s="214" t="s">
        <v>165</v>
      </c>
    </row>
    <row r="133" spans="1:65" s="2" customFormat="1" ht="16.5" customHeight="1">
      <c r="A133" s="34"/>
      <c r="B133" s="35"/>
      <c r="C133" s="203" t="s">
        <v>166</v>
      </c>
      <c r="D133" s="203" t="s">
        <v>121</v>
      </c>
      <c r="E133" s="204" t="s">
        <v>167</v>
      </c>
      <c r="F133" s="205" t="s">
        <v>168</v>
      </c>
      <c r="G133" s="206" t="s">
        <v>135</v>
      </c>
      <c r="H133" s="207">
        <v>37</v>
      </c>
      <c r="I133" s="208"/>
      <c r="J133" s="209">
        <f t="shared" si="10"/>
        <v>0</v>
      </c>
      <c r="K133" s="205" t="s">
        <v>125</v>
      </c>
      <c r="L133" s="39"/>
      <c r="M133" s="210" t="s">
        <v>1</v>
      </c>
      <c r="N133" s="211" t="s">
        <v>41</v>
      </c>
      <c r="O133" s="71"/>
      <c r="P133" s="212">
        <f t="shared" si="11"/>
        <v>0</v>
      </c>
      <c r="Q133" s="212">
        <v>9E-05</v>
      </c>
      <c r="R133" s="212">
        <f t="shared" si="12"/>
        <v>0.00333</v>
      </c>
      <c r="S133" s="212">
        <v>0</v>
      </c>
      <c r="T133" s="213">
        <f t="shared" si="1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14" t="s">
        <v>126</v>
      </c>
      <c r="AT133" s="214" t="s">
        <v>121</v>
      </c>
      <c r="AU133" s="214" t="s">
        <v>86</v>
      </c>
      <c r="AY133" s="17" t="s">
        <v>119</v>
      </c>
      <c r="BE133" s="215">
        <f t="shared" si="14"/>
        <v>0</v>
      </c>
      <c r="BF133" s="215">
        <f t="shared" si="15"/>
        <v>0</v>
      </c>
      <c r="BG133" s="215">
        <f t="shared" si="16"/>
        <v>0</v>
      </c>
      <c r="BH133" s="215">
        <f t="shared" si="17"/>
        <v>0</v>
      </c>
      <c r="BI133" s="215">
        <f t="shared" si="18"/>
        <v>0</v>
      </c>
      <c r="BJ133" s="17" t="s">
        <v>84</v>
      </c>
      <c r="BK133" s="215">
        <f t="shared" si="19"/>
        <v>0</v>
      </c>
      <c r="BL133" s="17" t="s">
        <v>126</v>
      </c>
      <c r="BM133" s="214" t="s">
        <v>169</v>
      </c>
    </row>
    <row r="134" spans="1:65" s="2" customFormat="1" ht="16.5" customHeight="1">
      <c r="A134" s="34"/>
      <c r="B134" s="35"/>
      <c r="C134" s="203" t="s">
        <v>170</v>
      </c>
      <c r="D134" s="203" t="s">
        <v>121</v>
      </c>
      <c r="E134" s="204" t="s">
        <v>171</v>
      </c>
      <c r="F134" s="205" t="s">
        <v>172</v>
      </c>
      <c r="G134" s="206" t="s">
        <v>135</v>
      </c>
      <c r="H134" s="207">
        <v>4</v>
      </c>
      <c r="I134" s="208"/>
      <c r="J134" s="209">
        <f t="shared" si="10"/>
        <v>0</v>
      </c>
      <c r="K134" s="205" t="s">
        <v>125</v>
      </c>
      <c r="L134" s="39"/>
      <c r="M134" s="210" t="s">
        <v>1</v>
      </c>
      <c r="N134" s="211" t="s">
        <v>41</v>
      </c>
      <c r="O134" s="71"/>
      <c r="P134" s="212">
        <f t="shared" si="11"/>
        <v>0</v>
      </c>
      <c r="Q134" s="212">
        <v>0.00018</v>
      </c>
      <c r="R134" s="212">
        <f t="shared" si="12"/>
        <v>0.00072</v>
      </c>
      <c r="S134" s="212">
        <v>0</v>
      </c>
      <c r="T134" s="213">
        <f t="shared" si="1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14" t="s">
        <v>126</v>
      </c>
      <c r="AT134" s="214" t="s">
        <v>121</v>
      </c>
      <c r="AU134" s="214" t="s">
        <v>86</v>
      </c>
      <c r="AY134" s="17" t="s">
        <v>119</v>
      </c>
      <c r="BE134" s="215">
        <f t="shared" si="14"/>
        <v>0</v>
      </c>
      <c r="BF134" s="215">
        <f t="shared" si="15"/>
        <v>0</v>
      </c>
      <c r="BG134" s="215">
        <f t="shared" si="16"/>
        <v>0</v>
      </c>
      <c r="BH134" s="215">
        <f t="shared" si="17"/>
        <v>0</v>
      </c>
      <c r="BI134" s="215">
        <f t="shared" si="18"/>
        <v>0</v>
      </c>
      <c r="BJ134" s="17" t="s">
        <v>84</v>
      </c>
      <c r="BK134" s="215">
        <f t="shared" si="19"/>
        <v>0</v>
      </c>
      <c r="BL134" s="17" t="s">
        <v>126</v>
      </c>
      <c r="BM134" s="214" t="s">
        <v>173</v>
      </c>
    </row>
    <row r="135" spans="1:65" s="2" customFormat="1" ht="21.75" customHeight="1">
      <c r="A135" s="34"/>
      <c r="B135" s="35"/>
      <c r="C135" s="203" t="s">
        <v>174</v>
      </c>
      <c r="D135" s="203" t="s">
        <v>121</v>
      </c>
      <c r="E135" s="204" t="s">
        <v>175</v>
      </c>
      <c r="F135" s="205" t="s">
        <v>176</v>
      </c>
      <c r="G135" s="206" t="s">
        <v>135</v>
      </c>
      <c r="H135" s="207">
        <v>10</v>
      </c>
      <c r="I135" s="208"/>
      <c r="J135" s="209">
        <f t="shared" si="10"/>
        <v>0</v>
      </c>
      <c r="K135" s="205" t="s">
        <v>125</v>
      </c>
      <c r="L135" s="39"/>
      <c r="M135" s="210" t="s">
        <v>1</v>
      </c>
      <c r="N135" s="211" t="s">
        <v>41</v>
      </c>
      <c r="O135" s="71"/>
      <c r="P135" s="212">
        <f t="shared" si="11"/>
        <v>0</v>
      </c>
      <c r="Q135" s="212">
        <v>0</v>
      </c>
      <c r="R135" s="212">
        <f t="shared" si="12"/>
        <v>0</v>
      </c>
      <c r="S135" s="212">
        <v>0</v>
      </c>
      <c r="T135" s="213">
        <f t="shared" si="1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14" t="s">
        <v>126</v>
      </c>
      <c r="AT135" s="214" t="s">
        <v>121</v>
      </c>
      <c r="AU135" s="214" t="s">
        <v>86</v>
      </c>
      <c r="AY135" s="17" t="s">
        <v>119</v>
      </c>
      <c r="BE135" s="215">
        <f t="shared" si="14"/>
        <v>0</v>
      </c>
      <c r="BF135" s="215">
        <f t="shared" si="15"/>
        <v>0</v>
      </c>
      <c r="BG135" s="215">
        <f t="shared" si="16"/>
        <v>0</v>
      </c>
      <c r="BH135" s="215">
        <f t="shared" si="17"/>
        <v>0</v>
      </c>
      <c r="BI135" s="215">
        <f t="shared" si="18"/>
        <v>0</v>
      </c>
      <c r="BJ135" s="17" t="s">
        <v>84</v>
      </c>
      <c r="BK135" s="215">
        <f t="shared" si="19"/>
        <v>0</v>
      </c>
      <c r="BL135" s="17" t="s">
        <v>126</v>
      </c>
      <c r="BM135" s="214" t="s">
        <v>177</v>
      </c>
    </row>
    <row r="136" spans="1:65" s="2" customFormat="1" ht="21.75" customHeight="1">
      <c r="A136" s="34"/>
      <c r="B136" s="35"/>
      <c r="C136" s="203" t="s">
        <v>178</v>
      </c>
      <c r="D136" s="203" t="s">
        <v>121</v>
      </c>
      <c r="E136" s="204" t="s">
        <v>179</v>
      </c>
      <c r="F136" s="205" t="s">
        <v>180</v>
      </c>
      <c r="G136" s="206" t="s">
        <v>135</v>
      </c>
      <c r="H136" s="207">
        <v>27</v>
      </c>
      <c r="I136" s="208"/>
      <c r="J136" s="209">
        <f t="shared" si="10"/>
        <v>0</v>
      </c>
      <c r="K136" s="205" t="s">
        <v>125</v>
      </c>
      <c r="L136" s="39"/>
      <c r="M136" s="210" t="s">
        <v>1</v>
      </c>
      <c r="N136" s="211" t="s">
        <v>41</v>
      </c>
      <c r="O136" s="71"/>
      <c r="P136" s="212">
        <f t="shared" si="11"/>
        <v>0</v>
      </c>
      <c r="Q136" s="212">
        <v>0</v>
      </c>
      <c r="R136" s="212">
        <f t="shared" si="12"/>
        <v>0</v>
      </c>
      <c r="S136" s="212">
        <v>0</v>
      </c>
      <c r="T136" s="213">
        <f t="shared" si="1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14" t="s">
        <v>126</v>
      </c>
      <c r="AT136" s="214" t="s">
        <v>121</v>
      </c>
      <c r="AU136" s="214" t="s">
        <v>86</v>
      </c>
      <c r="AY136" s="17" t="s">
        <v>119</v>
      </c>
      <c r="BE136" s="215">
        <f t="shared" si="14"/>
        <v>0</v>
      </c>
      <c r="BF136" s="215">
        <f t="shared" si="15"/>
        <v>0</v>
      </c>
      <c r="BG136" s="215">
        <f t="shared" si="16"/>
        <v>0</v>
      </c>
      <c r="BH136" s="215">
        <f t="shared" si="17"/>
        <v>0</v>
      </c>
      <c r="BI136" s="215">
        <f t="shared" si="18"/>
        <v>0</v>
      </c>
      <c r="BJ136" s="17" t="s">
        <v>84</v>
      </c>
      <c r="BK136" s="215">
        <f t="shared" si="19"/>
        <v>0</v>
      </c>
      <c r="BL136" s="17" t="s">
        <v>126</v>
      </c>
      <c r="BM136" s="214" t="s">
        <v>181</v>
      </c>
    </row>
    <row r="137" spans="1:65" s="2" customFormat="1" ht="21.75" customHeight="1">
      <c r="A137" s="34"/>
      <c r="B137" s="35"/>
      <c r="C137" s="203" t="s">
        <v>8</v>
      </c>
      <c r="D137" s="203" t="s">
        <v>121</v>
      </c>
      <c r="E137" s="204" t="s">
        <v>182</v>
      </c>
      <c r="F137" s="205" t="s">
        <v>183</v>
      </c>
      <c r="G137" s="206" t="s">
        <v>135</v>
      </c>
      <c r="H137" s="207">
        <v>4</v>
      </c>
      <c r="I137" s="208"/>
      <c r="J137" s="209">
        <f t="shared" si="10"/>
        <v>0</v>
      </c>
      <c r="K137" s="205" t="s">
        <v>125</v>
      </c>
      <c r="L137" s="39"/>
      <c r="M137" s="210" t="s">
        <v>1</v>
      </c>
      <c r="N137" s="211" t="s">
        <v>41</v>
      </c>
      <c r="O137" s="71"/>
      <c r="P137" s="212">
        <f t="shared" si="11"/>
        <v>0</v>
      </c>
      <c r="Q137" s="212">
        <v>0</v>
      </c>
      <c r="R137" s="212">
        <f t="shared" si="12"/>
        <v>0</v>
      </c>
      <c r="S137" s="212">
        <v>0</v>
      </c>
      <c r="T137" s="213">
        <f t="shared" si="1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14" t="s">
        <v>126</v>
      </c>
      <c r="AT137" s="214" t="s">
        <v>121</v>
      </c>
      <c r="AU137" s="214" t="s">
        <v>86</v>
      </c>
      <c r="AY137" s="17" t="s">
        <v>119</v>
      </c>
      <c r="BE137" s="215">
        <f t="shared" si="14"/>
        <v>0</v>
      </c>
      <c r="BF137" s="215">
        <f t="shared" si="15"/>
        <v>0</v>
      </c>
      <c r="BG137" s="215">
        <f t="shared" si="16"/>
        <v>0</v>
      </c>
      <c r="BH137" s="215">
        <f t="shared" si="17"/>
        <v>0</v>
      </c>
      <c r="BI137" s="215">
        <f t="shared" si="18"/>
        <v>0</v>
      </c>
      <c r="BJ137" s="17" t="s">
        <v>84</v>
      </c>
      <c r="BK137" s="215">
        <f t="shared" si="19"/>
        <v>0</v>
      </c>
      <c r="BL137" s="17" t="s">
        <v>126</v>
      </c>
      <c r="BM137" s="214" t="s">
        <v>184</v>
      </c>
    </row>
    <row r="138" spans="1:65" s="2" customFormat="1" ht="21.75" customHeight="1">
      <c r="A138" s="34"/>
      <c r="B138" s="35"/>
      <c r="C138" s="203" t="s">
        <v>185</v>
      </c>
      <c r="D138" s="203" t="s">
        <v>121</v>
      </c>
      <c r="E138" s="204" t="s">
        <v>186</v>
      </c>
      <c r="F138" s="205" t="s">
        <v>187</v>
      </c>
      <c r="G138" s="206" t="s">
        <v>135</v>
      </c>
      <c r="H138" s="207">
        <v>10</v>
      </c>
      <c r="I138" s="208"/>
      <c r="J138" s="209">
        <f t="shared" si="10"/>
        <v>0</v>
      </c>
      <c r="K138" s="205" t="s">
        <v>125</v>
      </c>
      <c r="L138" s="39"/>
      <c r="M138" s="210" t="s">
        <v>1</v>
      </c>
      <c r="N138" s="211" t="s">
        <v>41</v>
      </c>
      <c r="O138" s="71"/>
      <c r="P138" s="212">
        <f t="shared" si="11"/>
        <v>0</v>
      </c>
      <c r="Q138" s="212">
        <v>0</v>
      </c>
      <c r="R138" s="212">
        <f t="shared" si="12"/>
        <v>0</v>
      </c>
      <c r="S138" s="212">
        <v>0</v>
      </c>
      <c r="T138" s="213">
        <f t="shared" si="1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14" t="s">
        <v>126</v>
      </c>
      <c r="AT138" s="214" t="s">
        <v>121</v>
      </c>
      <c r="AU138" s="214" t="s">
        <v>86</v>
      </c>
      <c r="AY138" s="17" t="s">
        <v>119</v>
      </c>
      <c r="BE138" s="215">
        <f t="shared" si="14"/>
        <v>0</v>
      </c>
      <c r="BF138" s="215">
        <f t="shared" si="15"/>
        <v>0</v>
      </c>
      <c r="BG138" s="215">
        <f t="shared" si="16"/>
        <v>0</v>
      </c>
      <c r="BH138" s="215">
        <f t="shared" si="17"/>
        <v>0</v>
      </c>
      <c r="BI138" s="215">
        <f t="shared" si="18"/>
        <v>0</v>
      </c>
      <c r="BJ138" s="17" t="s">
        <v>84</v>
      </c>
      <c r="BK138" s="215">
        <f t="shared" si="19"/>
        <v>0</v>
      </c>
      <c r="BL138" s="17" t="s">
        <v>126</v>
      </c>
      <c r="BM138" s="214" t="s">
        <v>188</v>
      </c>
    </row>
    <row r="139" spans="1:65" s="2" customFormat="1" ht="21.75" customHeight="1">
      <c r="A139" s="34"/>
      <c r="B139" s="35"/>
      <c r="C139" s="203" t="s">
        <v>189</v>
      </c>
      <c r="D139" s="203" t="s">
        <v>121</v>
      </c>
      <c r="E139" s="204" t="s">
        <v>190</v>
      </c>
      <c r="F139" s="205" t="s">
        <v>191</v>
      </c>
      <c r="G139" s="206" t="s">
        <v>135</v>
      </c>
      <c r="H139" s="207">
        <v>27</v>
      </c>
      <c r="I139" s="208"/>
      <c r="J139" s="209">
        <f t="shared" si="10"/>
        <v>0</v>
      </c>
      <c r="K139" s="205" t="s">
        <v>125</v>
      </c>
      <c r="L139" s="39"/>
      <c r="M139" s="210" t="s">
        <v>1</v>
      </c>
      <c r="N139" s="211" t="s">
        <v>41</v>
      </c>
      <c r="O139" s="71"/>
      <c r="P139" s="212">
        <f t="shared" si="11"/>
        <v>0</v>
      </c>
      <c r="Q139" s="212">
        <v>0</v>
      </c>
      <c r="R139" s="212">
        <f t="shared" si="12"/>
        <v>0</v>
      </c>
      <c r="S139" s="212">
        <v>0</v>
      </c>
      <c r="T139" s="213">
        <f t="shared" si="1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14" t="s">
        <v>126</v>
      </c>
      <c r="AT139" s="214" t="s">
        <v>121</v>
      </c>
      <c r="AU139" s="214" t="s">
        <v>86</v>
      </c>
      <c r="AY139" s="17" t="s">
        <v>119</v>
      </c>
      <c r="BE139" s="215">
        <f t="shared" si="14"/>
        <v>0</v>
      </c>
      <c r="BF139" s="215">
        <f t="shared" si="15"/>
        <v>0</v>
      </c>
      <c r="BG139" s="215">
        <f t="shared" si="16"/>
        <v>0</v>
      </c>
      <c r="BH139" s="215">
        <f t="shared" si="17"/>
        <v>0</v>
      </c>
      <c r="BI139" s="215">
        <f t="shared" si="18"/>
        <v>0</v>
      </c>
      <c r="BJ139" s="17" t="s">
        <v>84</v>
      </c>
      <c r="BK139" s="215">
        <f t="shared" si="19"/>
        <v>0</v>
      </c>
      <c r="BL139" s="17" t="s">
        <v>126</v>
      </c>
      <c r="BM139" s="214" t="s">
        <v>192</v>
      </c>
    </row>
    <row r="140" spans="1:65" s="2" customFormat="1" ht="21.75" customHeight="1">
      <c r="A140" s="34"/>
      <c r="B140" s="35"/>
      <c r="C140" s="203" t="s">
        <v>193</v>
      </c>
      <c r="D140" s="203" t="s">
        <v>121</v>
      </c>
      <c r="E140" s="204" t="s">
        <v>194</v>
      </c>
      <c r="F140" s="205" t="s">
        <v>195</v>
      </c>
      <c r="G140" s="206" t="s">
        <v>135</v>
      </c>
      <c r="H140" s="207">
        <v>4</v>
      </c>
      <c r="I140" s="208"/>
      <c r="J140" s="209">
        <f t="shared" si="10"/>
        <v>0</v>
      </c>
      <c r="K140" s="205" t="s">
        <v>125</v>
      </c>
      <c r="L140" s="39"/>
      <c r="M140" s="210" t="s">
        <v>1</v>
      </c>
      <c r="N140" s="211" t="s">
        <v>41</v>
      </c>
      <c r="O140" s="71"/>
      <c r="P140" s="212">
        <f t="shared" si="11"/>
        <v>0</v>
      </c>
      <c r="Q140" s="212">
        <v>0</v>
      </c>
      <c r="R140" s="212">
        <f t="shared" si="12"/>
        <v>0</v>
      </c>
      <c r="S140" s="212">
        <v>0</v>
      </c>
      <c r="T140" s="213">
        <f t="shared" si="1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14" t="s">
        <v>126</v>
      </c>
      <c r="AT140" s="214" t="s">
        <v>121</v>
      </c>
      <c r="AU140" s="214" t="s">
        <v>86</v>
      </c>
      <c r="AY140" s="17" t="s">
        <v>119</v>
      </c>
      <c r="BE140" s="215">
        <f t="shared" si="14"/>
        <v>0</v>
      </c>
      <c r="BF140" s="215">
        <f t="shared" si="15"/>
        <v>0</v>
      </c>
      <c r="BG140" s="215">
        <f t="shared" si="16"/>
        <v>0</v>
      </c>
      <c r="BH140" s="215">
        <f t="shared" si="17"/>
        <v>0</v>
      </c>
      <c r="BI140" s="215">
        <f t="shared" si="18"/>
        <v>0</v>
      </c>
      <c r="BJ140" s="17" t="s">
        <v>84</v>
      </c>
      <c r="BK140" s="215">
        <f t="shared" si="19"/>
        <v>0</v>
      </c>
      <c r="BL140" s="17" t="s">
        <v>126</v>
      </c>
      <c r="BM140" s="214" t="s">
        <v>196</v>
      </c>
    </row>
    <row r="141" spans="1:65" s="2" customFormat="1" ht="16.5" customHeight="1">
      <c r="A141" s="34"/>
      <c r="B141" s="35"/>
      <c r="C141" s="203" t="s">
        <v>197</v>
      </c>
      <c r="D141" s="203" t="s">
        <v>121</v>
      </c>
      <c r="E141" s="204" t="s">
        <v>198</v>
      </c>
      <c r="F141" s="205" t="s">
        <v>199</v>
      </c>
      <c r="G141" s="206" t="s">
        <v>135</v>
      </c>
      <c r="H141" s="207">
        <v>37</v>
      </c>
      <c r="I141" s="208"/>
      <c r="J141" s="209">
        <f t="shared" si="10"/>
        <v>0</v>
      </c>
      <c r="K141" s="205" t="s">
        <v>125</v>
      </c>
      <c r="L141" s="39"/>
      <c r="M141" s="210" t="s">
        <v>1</v>
      </c>
      <c r="N141" s="211" t="s">
        <v>41</v>
      </c>
      <c r="O141" s="71"/>
      <c r="P141" s="212">
        <f t="shared" si="11"/>
        <v>0</v>
      </c>
      <c r="Q141" s="212">
        <v>0</v>
      </c>
      <c r="R141" s="212">
        <f t="shared" si="12"/>
        <v>0</v>
      </c>
      <c r="S141" s="212">
        <v>0</v>
      </c>
      <c r="T141" s="213">
        <f t="shared" si="1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14" t="s">
        <v>126</v>
      </c>
      <c r="AT141" s="214" t="s">
        <v>121</v>
      </c>
      <c r="AU141" s="214" t="s">
        <v>86</v>
      </c>
      <c r="AY141" s="17" t="s">
        <v>119</v>
      </c>
      <c r="BE141" s="215">
        <f t="shared" si="14"/>
        <v>0</v>
      </c>
      <c r="BF141" s="215">
        <f t="shared" si="15"/>
        <v>0</v>
      </c>
      <c r="BG141" s="215">
        <f t="shared" si="16"/>
        <v>0</v>
      </c>
      <c r="BH141" s="215">
        <f t="shared" si="17"/>
        <v>0</v>
      </c>
      <c r="BI141" s="215">
        <f t="shared" si="18"/>
        <v>0</v>
      </c>
      <c r="BJ141" s="17" t="s">
        <v>84</v>
      </c>
      <c r="BK141" s="215">
        <f t="shared" si="19"/>
        <v>0</v>
      </c>
      <c r="BL141" s="17" t="s">
        <v>126</v>
      </c>
      <c r="BM141" s="214" t="s">
        <v>200</v>
      </c>
    </row>
    <row r="142" spans="1:65" s="2" customFormat="1" ht="16.5" customHeight="1">
      <c r="A142" s="34"/>
      <c r="B142" s="35"/>
      <c r="C142" s="203" t="s">
        <v>201</v>
      </c>
      <c r="D142" s="203" t="s">
        <v>121</v>
      </c>
      <c r="E142" s="204" t="s">
        <v>202</v>
      </c>
      <c r="F142" s="205" t="s">
        <v>203</v>
      </c>
      <c r="G142" s="206" t="s">
        <v>135</v>
      </c>
      <c r="H142" s="207">
        <v>4</v>
      </c>
      <c r="I142" s="208"/>
      <c r="J142" s="209">
        <f t="shared" si="10"/>
        <v>0</v>
      </c>
      <c r="K142" s="205" t="s">
        <v>125</v>
      </c>
      <c r="L142" s="39"/>
      <c r="M142" s="210" t="s">
        <v>1</v>
      </c>
      <c r="N142" s="211" t="s">
        <v>41</v>
      </c>
      <c r="O142" s="71"/>
      <c r="P142" s="212">
        <f t="shared" si="11"/>
        <v>0</v>
      </c>
      <c r="Q142" s="212">
        <v>0</v>
      </c>
      <c r="R142" s="212">
        <f t="shared" si="12"/>
        <v>0</v>
      </c>
      <c r="S142" s="212">
        <v>0</v>
      </c>
      <c r="T142" s="213">
        <f t="shared" si="1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4" t="s">
        <v>126</v>
      </c>
      <c r="AT142" s="214" t="s">
        <v>121</v>
      </c>
      <c r="AU142" s="214" t="s">
        <v>86</v>
      </c>
      <c r="AY142" s="17" t="s">
        <v>119</v>
      </c>
      <c r="BE142" s="215">
        <f t="shared" si="14"/>
        <v>0</v>
      </c>
      <c r="BF142" s="215">
        <f t="shared" si="15"/>
        <v>0</v>
      </c>
      <c r="BG142" s="215">
        <f t="shared" si="16"/>
        <v>0</v>
      </c>
      <c r="BH142" s="215">
        <f t="shared" si="17"/>
        <v>0</v>
      </c>
      <c r="BI142" s="215">
        <f t="shared" si="18"/>
        <v>0</v>
      </c>
      <c r="BJ142" s="17" t="s">
        <v>84</v>
      </c>
      <c r="BK142" s="215">
        <f t="shared" si="19"/>
        <v>0</v>
      </c>
      <c r="BL142" s="17" t="s">
        <v>126</v>
      </c>
      <c r="BM142" s="214" t="s">
        <v>204</v>
      </c>
    </row>
    <row r="143" spans="1:65" s="2" customFormat="1" ht="21.75" customHeight="1">
      <c r="A143" s="34"/>
      <c r="B143" s="35"/>
      <c r="C143" s="203" t="s">
        <v>7</v>
      </c>
      <c r="D143" s="203" t="s">
        <v>121</v>
      </c>
      <c r="E143" s="204" t="s">
        <v>205</v>
      </c>
      <c r="F143" s="205" t="s">
        <v>206</v>
      </c>
      <c r="G143" s="206" t="s">
        <v>124</v>
      </c>
      <c r="H143" s="207">
        <v>126</v>
      </c>
      <c r="I143" s="208"/>
      <c r="J143" s="209">
        <f t="shared" si="10"/>
        <v>0</v>
      </c>
      <c r="K143" s="205" t="s">
        <v>125</v>
      </c>
      <c r="L143" s="39"/>
      <c r="M143" s="210" t="s">
        <v>1</v>
      </c>
      <c r="N143" s="211" t="s">
        <v>41</v>
      </c>
      <c r="O143" s="71"/>
      <c r="P143" s="212">
        <f t="shared" si="11"/>
        <v>0</v>
      </c>
      <c r="Q143" s="212">
        <v>0</v>
      </c>
      <c r="R143" s="212">
        <f t="shared" si="12"/>
        <v>0</v>
      </c>
      <c r="S143" s="212">
        <v>0</v>
      </c>
      <c r="T143" s="213">
        <f t="shared" si="1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14" t="s">
        <v>126</v>
      </c>
      <c r="AT143" s="214" t="s">
        <v>121</v>
      </c>
      <c r="AU143" s="214" t="s">
        <v>86</v>
      </c>
      <c r="AY143" s="17" t="s">
        <v>119</v>
      </c>
      <c r="BE143" s="215">
        <f t="shared" si="14"/>
        <v>0</v>
      </c>
      <c r="BF143" s="215">
        <f t="shared" si="15"/>
        <v>0</v>
      </c>
      <c r="BG143" s="215">
        <f t="shared" si="16"/>
        <v>0</v>
      </c>
      <c r="BH143" s="215">
        <f t="shared" si="17"/>
        <v>0</v>
      </c>
      <c r="BI143" s="215">
        <f t="shared" si="18"/>
        <v>0</v>
      </c>
      <c r="BJ143" s="17" t="s">
        <v>84</v>
      </c>
      <c r="BK143" s="215">
        <f t="shared" si="19"/>
        <v>0</v>
      </c>
      <c r="BL143" s="17" t="s">
        <v>126</v>
      </c>
      <c r="BM143" s="214" t="s">
        <v>207</v>
      </c>
    </row>
    <row r="144" spans="1:65" s="2" customFormat="1" ht="21.75" customHeight="1">
      <c r="A144" s="34"/>
      <c r="B144" s="35"/>
      <c r="C144" s="203" t="s">
        <v>208</v>
      </c>
      <c r="D144" s="203" t="s">
        <v>121</v>
      </c>
      <c r="E144" s="204" t="s">
        <v>209</v>
      </c>
      <c r="F144" s="205" t="s">
        <v>210</v>
      </c>
      <c r="G144" s="206" t="s">
        <v>135</v>
      </c>
      <c r="H144" s="207">
        <v>40</v>
      </c>
      <c r="I144" s="208"/>
      <c r="J144" s="209">
        <f t="shared" si="10"/>
        <v>0</v>
      </c>
      <c r="K144" s="205" t="s">
        <v>125</v>
      </c>
      <c r="L144" s="39"/>
      <c r="M144" s="210" t="s">
        <v>1</v>
      </c>
      <c r="N144" s="211" t="s">
        <v>41</v>
      </c>
      <c r="O144" s="71"/>
      <c r="P144" s="212">
        <f t="shared" si="11"/>
        <v>0</v>
      </c>
      <c r="Q144" s="212">
        <v>0</v>
      </c>
      <c r="R144" s="212">
        <f t="shared" si="12"/>
        <v>0</v>
      </c>
      <c r="S144" s="212">
        <v>0</v>
      </c>
      <c r="T144" s="213">
        <f t="shared" si="1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14" t="s">
        <v>126</v>
      </c>
      <c r="AT144" s="214" t="s">
        <v>121</v>
      </c>
      <c r="AU144" s="214" t="s">
        <v>86</v>
      </c>
      <c r="AY144" s="17" t="s">
        <v>119</v>
      </c>
      <c r="BE144" s="215">
        <f t="shared" si="14"/>
        <v>0</v>
      </c>
      <c r="BF144" s="215">
        <f t="shared" si="15"/>
        <v>0</v>
      </c>
      <c r="BG144" s="215">
        <f t="shared" si="16"/>
        <v>0</v>
      </c>
      <c r="BH144" s="215">
        <f t="shared" si="17"/>
        <v>0</v>
      </c>
      <c r="BI144" s="215">
        <f t="shared" si="18"/>
        <v>0</v>
      </c>
      <c r="BJ144" s="17" t="s">
        <v>84</v>
      </c>
      <c r="BK144" s="215">
        <f t="shared" si="19"/>
        <v>0</v>
      </c>
      <c r="BL144" s="17" t="s">
        <v>126</v>
      </c>
      <c r="BM144" s="214" t="s">
        <v>211</v>
      </c>
    </row>
    <row r="145" spans="2:51" s="13" customFormat="1" ht="12">
      <c r="B145" s="216"/>
      <c r="C145" s="217"/>
      <c r="D145" s="218" t="s">
        <v>152</v>
      </c>
      <c r="E145" s="219" t="s">
        <v>1</v>
      </c>
      <c r="F145" s="220" t="s">
        <v>212</v>
      </c>
      <c r="G145" s="217"/>
      <c r="H145" s="221">
        <v>40</v>
      </c>
      <c r="I145" s="222"/>
      <c r="J145" s="217"/>
      <c r="K145" s="217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152</v>
      </c>
      <c r="AU145" s="227" t="s">
        <v>86</v>
      </c>
      <c r="AV145" s="13" t="s">
        <v>86</v>
      </c>
      <c r="AW145" s="13" t="s">
        <v>32</v>
      </c>
      <c r="AX145" s="13" t="s">
        <v>84</v>
      </c>
      <c r="AY145" s="227" t="s">
        <v>119</v>
      </c>
    </row>
    <row r="146" spans="1:65" s="2" customFormat="1" ht="21.75" customHeight="1">
      <c r="A146" s="34"/>
      <c r="B146" s="35"/>
      <c r="C146" s="203" t="s">
        <v>213</v>
      </c>
      <c r="D146" s="203" t="s">
        <v>121</v>
      </c>
      <c r="E146" s="204" t="s">
        <v>214</v>
      </c>
      <c r="F146" s="205" t="s">
        <v>215</v>
      </c>
      <c r="G146" s="206" t="s">
        <v>135</v>
      </c>
      <c r="H146" s="207">
        <v>108</v>
      </c>
      <c r="I146" s="208"/>
      <c r="J146" s="209">
        <f>ROUND(I146*H146,2)</f>
        <v>0</v>
      </c>
      <c r="K146" s="205" t="s">
        <v>125</v>
      </c>
      <c r="L146" s="39"/>
      <c r="M146" s="210" t="s">
        <v>1</v>
      </c>
      <c r="N146" s="211" t="s">
        <v>41</v>
      </c>
      <c r="O146" s="71"/>
      <c r="P146" s="212">
        <f>O146*H146</f>
        <v>0</v>
      </c>
      <c r="Q146" s="212">
        <v>0</v>
      </c>
      <c r="R146" s="212">
        <f>Q146*H146</f>
        <v>0</v>
      </c>
      <c r="S146" s="212">
        <v>0</v>
      </c>
      <c r="T146" s="213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14" t="s">
        <v>126</v>
      </c>
      <c r="AT146" s="214" t="s">
        <v>121</v>
      </c>
      <c r="AU146" s="214" t="s">
        <v>86</v>
      </c>
      <c r="AY146" s="17" t="s">
        <v>119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17" t="s">
        <v>84</v>
      </c>
      <c r="BK146" s="215">
        <f>ROUND(I146*H146,2)</f>
        <v>0</v>
      </c>
      <c r="BL146" s="17" t="s">
        <v>126</v>
      </c>
      <c r="BM146" s="214" t="s">
        <v>216</v>
      </c>
    </row>
    <row r="147" spans="2:51" s="13" customFormat="1" ht="12">
      <c r="B147" s="216"/>
      <c r="C147" s="217"/>
      <c r="D147" s="218" t="s">
        <v>152</v>
      </c>
      <c r="E147" s="219" t="s">
        <v>1</v>
      </c>
      <c r="F147" s="220" t="s">
        <v>217</v>
      </c>
      <c r="G147" s="217"/>
      <c r="H147" s="221">
        <v>108</v>
      </c>
      <c r="I147" s="222"/>
      <c r="J147" s="217"/>
      <c r="K147" s="217"/>
      <c r="L147" s="223"/>
      <c r="M147" s="224"/>
      <c r="N147" s="225"/>
      <c r="O147" s="225"/>
      <c r="P147" s="225"/>
      <c r="Q147" s="225"/>
      <c r="R147" s="225"/>
      <c r="S147" s="225"/>
      <c r="T147" s="226"/>
      <c r="AT147" s="227" t="s">
        <v>152</v>
      </c>
      <c r="AU147" s="227" t="s">
        <v>86</v>
      </c>
      <c r="AV147" s="13" t="s">
        <v>86</v>
      </c>
      <c r="AW147" s="13" t="s">
        <v>32</v>
      </c>
      <c r="AX147" s="13" t="s">
        <v>84</v>
      </c>
      <c r="AY147" s="227" t="s">
        <v>119</v>
      </c>
    </row>
    <row r="148" spans="1:65" s="2" customFormat="1" ht="21.75" customHeight="1">
      <c r="A148" s="34"/>
      <c r="B148" s="35"/>
      <c r="C148" s="203" t="s">
        <v>218</v>
      </c>
      <c r="D148" s="203" t="s">
        <v>121</v>
      </c>
      <c r="E148" s="204" t="s">
        <v>219</v>
      </c>
      <c r="F148" s="205" t="s">
        <v>220</v>
      </c>
      <c r="G148" s="206" t="s">
        <v>135</v>
      </c>
      <c r="H148" s="207">
        <v>16</v>
      </c>
      <c r="I148" s="208"/>
      <c r="J148" s="209">
        <f>ROUND(I148*H148,2)</f>
        <v>0</v>
      </c>
      <c r="K148" s="205" t="s">
        <v>125</v>
      </c>
      <c r="L148" s="39"/>
      <c r="M148" s="210" t="s">
        <v>1</v>
      </c>
      <c r="N148" s="211" t="s">
        <v>41</v>
      </c>
      <c r="O148" s="71"/>
      <c r="P148" s="212">
        <f>O148*H148</f>
        <v>0</v>
      </c>
      <c r="Q148" s="212">
        <v>0</v>
      </c>
      <c r="R148" s="212">
        <f>Q148*H148</f>
        <v>0</v>
      </c>
      <c r="S148" s="212">
        <v>0</v>
      </c>
      <c r="T148" s="213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14" t="s">
        <v>126</v>
      </c>
      <c r="AT148" s="214" t="s">
        <v>121</v>
      </c>
      <c r="AU148" s="214" t="s">
        <v>86</v>
      </c>
      <c r="AY148" s="17" t="s">
        <v>119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17" t="s">
        <v>84</v>
      </c>
      <c r="BK148" s="215">
        <f>ROUND(I148*H148,2)</f>
        <v>0</v>
      </c>
      <c r="BL148" s="17" t="s">
        <v>126</v>
      </c>
      <c r="BM148" s="214" t="s">
        <v>221</v>
      </c>
    </row>
    <row r="149" spans="2:51" s="13" customFormat="1" ht="12">
      <c r="B149" s="216"/>
      <c r="C149" s="217"/>
      <c r="D149" s="218" t="s">
        <v>152</v>
      </c>
      <c r="E149" s="219" t="s">
        <v>1</v>
      </c>
      <c r="F149" s="220" t="s">
        <v>222</v>
      </c>
      <c r="G149" s="217"/>
      <c r="H149" s="221">
        <v>16</v>
      </c>
      <c r="I149" s="222"/>
      <c r="J149" s="217"/>
      <c r="K149" s="217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152</v>
      </c>
      <c r="AU149" s="227" t="s">
        <v>86</v>
      </c>
      <c r="AV149" s="13" t="s">
        <v>86</v>
      </c>
      <c r="AW149" s="13" t="s">
        <v>32</v>
      </c>
      <c r="AX149" s="13" t="s">
        <v>84</v>
      </c>
      <c r="AY149" s="227" t="s">
        <v>119</v>
      </c>
    </row>
    <row r="150" spans="1:65" s="2" customFormat="1" ht="21.75" customHeight="1">
      <c r="A150" s="34"/>
      <c r="B150" s="35"/>
      <c r="C150" s="203" t="s">
        <v>223</v>
      </c>
      <c r="D150" s="203" t="s">
        <v>121</v>
      </c>
      <c r="E150" s="204" t="s">
        <v>224</v>
      </c>
      <c r="F150" s="205" t="s">
        <v>225</v>
      </c>
      <c r="G150" s="206" t="s">
        <v>135</v>
      </c>
      <c r="H150" s="207">
        <v>40</v>
      </c>
      <c r="I150" s="208"/>
      <c r="J150" s="209">
        <f>ROUND(I150*H150,2)</f>
        <v>0</v>
      </c>
      <c r="K150" s="205" t="s">
        <v>125</v>
      </c>
      <c r="L150" s="39"/>
      <c r="M150" s="210" t="s">
        <v>1</v>
      </c>
      <c r="N150" s="211" t="s">
        <v>41</v>
      </c>
      <c r="O150" s="71"/>
      <c r="P150" s="212">
        <f>O150*H150</f>
        <v>0</v>
      </c>
      <c r="Q150" s="212">
        <v>0</v>
      </c>
      <c r="R150" s="212">
        <f>Q150*H150</f>
        <v>0</v>
      </c>
      <c r="S150" s="212">
        <v>0</v>
      </c>
      <c r="T150" s="213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14" t="s">
        <v>126</v>
      </c>
      <c r="AT150" s="214" t="s">
        <v>121</v>
      </c>
      <c r="AU150" s="214" t="s">
        <v>86</v>
      </c>
      <c r="AY150" s="17" t="s">
        <v>119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17" t="s">
        <v>84</v>
      </c>
      <c r="BK150" s="215">
        <f>ROUND(I150*H150,2)</f>
        <v>0</v>
      </c>
      <c r="BL150" s="17" t="s">
        <v>126</v>
      </c>
      <c r="BM150" s="214" t="s">
        <v>226</v>
      </c>
    </row>
    <row r="151" spans="2:51" s="13" customFormat="1" ht="12">
      <c r="B151" s="216"/>
      <c r="C151" s="217"/>
      <c r="D151" s="218" t="s">
        <v>152</v>
      </c>
      <c r="E151" s="219" t="s">
        <v>1</v>
      </c>
      <c r="F151" s="220" t="s">
        <v>212</v>
      </c>
      <c r="G151" s="217"/>
      <c r="H151" s="221">
        <v>40</v>
      </c>
      <c r="I151" s="222"/>
      <c r="J151" s="217"/>
      <c r="K151" s="217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152</v>
      </c>
      <c r="AU151" s="227" t="s">
        <v>86</v>
      </c>
      <c r="AV151" s="13" t="s">
        <v>86</v>
      </c>
      <c r="AW151" s="13" t="s">
        <v>32</v>
      </c>
      <c r="AX151" s="13" t="s">
        <v>84</v>
      </c>
      <c r="AY151" s="227" t="s">
        <v>119</v>
      </c>
    </row>
    <row r="152" spans="1:65" s="2" customFormat="1" ht="21.75" customHeight="1">
      <c r="A152" s="34"/>
      <c r="B152" s="35"/>
      <c r="C152" s="203" t="s">
        <v>227</v>
      </c>
      <c r="D152" s="203" t="s">
        <v>121</v>
      </c>
      <c r="E152" s="204" t="s">
        <v>228</v>
      </c>
      <c r="F152" s="205" t="s">
        <v>229</v>
      </c>
      <c r="G152" s="206" t="s">
        <v>135</v>
      </c>
      <c r="H152" s="207">
        <v>108</v>
      </c>
      <c r="I152" s="208"/>
      <c r="J152" s="209">
        <f>ROUND(I152*H152,2)</f>
        <v>0</v>
      </c>
      <c r="K152" s="205" t="s">
        <v>125</v>
      </c>
      <c r="L152" s="39"/>
      <c r="M152" s="210" t="s">
        <v>1</v>
      </c>
      <c r="N152" s="211" t="s">
        <v>41</v>
      </c>
      <c r="O152" s="71"/>
      <c r="P152" s="212">
        <f>O152*H152</f>
        <v>0</v>
      </c>
      <c r="Q152" s="212">
        <v>0</v>
      </c>
      <c r="R152" s="212">
        <f>Q152*H152</f>
        <v>0</v>
      </c>
      <c r="S152" s="212">
        <v>0</v>
      </c>
      <c r="T152" s="213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14" t="s">
        <v>126</v>
      </c>
      <c r="AT152" s="214" t="s">
        <v>121</v>
      </c>
      <c r="AU152" s="214" t="s">
        <v>86</v>
      </c>
      <c r="AY152" s="17" t="s">
        <v>119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17" t="s">
        <v>84</v>
      </c>
      <c r="BK152" s="215">
        <f>ROUND(I152*H152,2)</f>
        <v>0</v>
      </c>
      <c r="BL152" s="17" t="s">
        <v>126</v>
      </c>
      <c r="BM152" s="214" t="s">
        <v>230</v>
      </c>
    </row>
    <row r="153" spans="2:51" s="13" customFormat="1" ht="12">
      <c r="B153" s="216"/>
      <c r="C153" s="217"/>
      <c r="D153" s="218" t="s">
        <v>152</v>
      </c>
      <c r="E153" s="219" t="s">
        <v>1</v>
      </c>
      <c r="F153" s="220" t="s">
        <v>217</v>
      </c>
      <c r="G153" s="217"/>
      <c r="H153" s="221">
        <v>108</v>
      </c>
      <c r="I153" s="222"/>
      <c r="J153" s="217"/>
      <c r="K153" s="217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152</v>
      </c>
      <c r="AU153" s="227" t="s">
        <v>86</v>
      </c>
      <c r="AV153" s="13" t="s">
        <v>86</v>
      </c>
      <c r="AW153" s="13" t="s">
        <v>32</v>
      </c>
      <c r="AX153" s="13" t="s">
        <v>84</v>
      </c>
      <c r="AY153" s="227" t="s">
        <v>119</v>
      </c>
    </row>
    <row r="154" spans="1:65" s="2" customFormat="1" ht="21.75" customHeight="1">
      <c r="A154" s="34"/>
      <c r="B154" s="35"/>
      <c r="C154" s="203" t="s">
        <v>231</v>
      </c>
      <c r="D154" s="203" t="s">
        <v>121</v>
      </c>
      <c r="E154" s="204" t="s">
        <v>232</v>
      </c>
      <c r="F154" s="205" t="s">
        <v>233</v>
      </c>
      <c r="G154" s="206" t="s">
        <v>135</v>
      </c>
      <c r="H154" s="207">
        <v>16</v>
      </c>
      <c r="I154" s="208"/>
      <c r="J154" s="209">
        <f>ROUND(I154*H154,2)</f>
        <v>0</v>
      </c>
      <c r="K154" s="205" t="s">
        <v>125</v>
      </c>
      <c r="L154" s="39"/>
      <c r="M154" s="210" t="s">
        <v>1</v>
      </c>
      <c r="N154" s="211" t="s">
        <v>41</v>
      </c>
      <c r="O154" s="71"/>
      <c r="P154" s="212">
        <f>O154*H154</f>
        <v>0</v>
      </c>
      <c r="Q154" s="212">
        <v>0</v>
      </c>
      <c r="R154" s="212">
        <f>Q154*H154</f>
        <v>0</v>
      </c>
      <c r="S154" s="212">
        <v>0</v>
      </c>
      <c r="T154" s="213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14" t="s">
        <v>126</v>
      </c>
      <c r="AT154" s="214" t="s">
        <v>121</v>
      </c>
      <c r="AU154" s="214" t="s">
        <v>86</v>
      </c>
      <c r="AY154" s="17" t="s">
        <v>119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17" t="s">
        <v>84</v>
      </c>
      <c r="BK154" s="215">
        <f>ROUND(I154*H154,2)</f>
        <v>0</v>
      </c>
      <c r="BL154" s="17" t="s">
        <v>126</v>
      </c>
      <c r="BM154" s="214" t="s">
        <v>234</v>
      </c>
    </row>
    <row r="155" spans="2:51" s="13" customFormat="1" ht="12">
      <c r="B155" s="216"/>
      <c r="C155" s="217"/>
      <c r="D155" s="218" t="s">
        <v>152</v>
      </c>
      <c r="E155" s="219" t="s">
        <v>1</v>
      </c>
      <c r="F155" s="220" t="s">
        <v>222</v>
      </c>
      <c r="G155" s="217"/>
      <c r="H155" s="221">
        <v>16</v>
      </c>
      <c r="I155" s="222"/>
      <c r="J155" s="217"/>
      <c r="K155" s="217"/>
      <c r="L155" s="223"/>
      <c r="M155" s="224"/>
      <c r="N155" s="225"/>
      <c r="O155" s="225"/>
      <c r="P155" s="225"/>
      <c r="Q155" s="225"/>
      <c r="R155" s="225"/>
      <c r="S155" s="225"/>
      <c r="T155" s="226"/>
      <c r="AT155" s="227" t="s">
        <v>152</v>
      </c>
      <c r="AU155" s="227" t="s">
        <v>86</v>
      </c>
      <c r="AV155" s="13" t="s">
        <v>86</v>
      </c>
      <c r="AW155" s="13" t="s">
        <v>32</v>
      </c>
      <c r="AX155" s="13" t="s">
        <v>84</v>
      </c>
      <c r="AY155" s="227" t="s">
        <v>119</v>
      </c>
    </row>
    <row r="156" spans="1:65" s="2" customFormat="1" ht="21.75" customHeight="1">
      <c r="A156" s="34"/>
      <c r="B156" s="35"/>
      <c r="C156" s="203" t="s">
        <v>235</v>
      </c>
      <c r="D156" s="203" t="s">
        <v>121</v>
      </c>
      <c r="E156" s="204" t="s">
        <v>236</v>
      </c>
      <c r="F156" s="205" t="s">
        <v>237</v>
      </c>
      <c r="G156" s="206" t="s">
        <v>135</v>
      </c>
      <c r="H156" s="207">
        <v>148</v>
      </c>
      <c r="I156" s="208"/>
      <c r="J156" s="209">
        <f>ROUND(I156*H156,2)</f>
        <v>0</v>
      </c>
      <c r="K156" s="205" t="s">
        <v>125</v>
      </c>
      <c r="L156" s="39"/>
      <c r="M156" s="210" t="s">
        <v>1</v>
      </c>
      <c r="N156" s="211" t="s">
        <v>41</v>
      </c>
      <c r="O156" s="71"/>
      <c r="P156" s="212">
        <f>O156*H156</f>
        <v>0</v>
      </c>
      <c r="Q156" s="212">
        <v>0</v>
      </c>
      <c r="R156" s="212">
        <f>Q156*H156</f>
        <v>0</v>
      </c>
      <c r="S156" s="212">
        <v>0</v>
      </c>
      <c r="T156" s="213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14" t="s">
        <v>126</v>
      </c>
      <c r="AT156" s="214" t="s">
        <v>121</v>
      </c>
      <c r="AU156" s="214" t="s">
        <v>86</v>
      </c>
      <c r="AY156" s="17" t="s">
        <v>119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17" t="s">
        <v>84</v>
      </c>
      <c r="BK156" s="215">
        <f>ROUND(I156*H156,2)</f>
        <v>0</v>
      </c>
      <c r="BL156" s="17" t="s">
        <v>126</v>
      </c>
      <c r="BM156" s="214" t="s">
        <v>238</v>
      </c>
    </row>
    <row r="157" spans="2:51" s="13" customFormat="1" ht="12">
      <c r="B157" s="216"/>
      <c r="C157" s="217"/>
      <c r="D157" s="218" t="s">
        <v>152</v>
      </c>
      <c r="E157" s="219" t="s">
        <v>1</v>
      </c>
      <c r="F157" s="220" t="s">
        <v>239</v>
      </c>
      <c r="G157" s="217"/>
      <c r="H157" s="221">
        <v>148</v>
      </c>
      <c r="I157" s="222"/>
      <c r="J157" s="217"/>
      <c r="K157" s="217"/>
      <c r="L157" s="223"/>
      <c r="M157" s="224"/>
      <c r="N157" s="225"/>
      <c r="O157" s="225"/>
      <c r="P157" s="225"/>
      <c r="Q157" s="225"/>
      <c r="R157" s="225"/>
      <c r="S157" s="225"/>
      <c r="T157" s="226"/>
      <c r="AT157" s="227" t="s">
        <v>152</v>
      </c>
      <c r="AU157" s="227" t="s">
        <v>86</v>
      </c>
      <c r="AV157" s="13" t="s">
        <v>86</v>
      </c>
      <c r="AW157" s="13" t="s">
        <v>32</v>
      </c>
      <c r="AX157" s="13" t="s">
        <v>84</v>
      </c>
      <c r="AY157" s="227" t="s">
        <v>119</v>
      </c>
    </row>
    <row r="158" spans="1:65" s="2" customFormat="1" ht="21.75" customHeight="1">
      <c r="A158" s="34"/>
      <c r="B158" s="35"/>
      <c r="C158" s="203" t="s">
        <v>240</v>
      </c>
      <c r="D158" s="203" t="s">
        <v>121</v>
      </c>
      <c r="E158" s="204" t="s">
        <v>241</v>
      </c>
      <c r="F158" s="205" t="s">
        <v>242</v>
      </c>
      <c r="G158" s="206" t="s">
        <v>135</v>
      </c>
      <c r="H158" s="207">
        <v>16</v>
      </c>
      <c r="I158" s="208"/>
      <c r="J158" s="209">
        <f>ROUND(I158*H158,2)</f>
        <v>0</v>
      </c>
      <c r="K158" s="205" t="s">
        <v>125</v>
      </c>
      <c r="L158" s="39"/>
      <c r="M158" s="210" t="s">
        <v>1</v>
      </c>
      <c r="N158" s="211" t="s">
        <v>41</v>
      </c>
      <c r="O158" s="71"/>
      <c r="P158" s="212">
        <f>O158*H158</f>
        <v>0</v>
      </c>
      <c r="Q158" s="212">
        <v>0</v>
      </c>
      <c r="R158" s="212">
        <f>Q158*H158</f>
        <v>0</v>
      </c>
      <c r="S158" s="212">
        <v>0</v>
      </c>
      <c r="T158" s="213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14" t="s">
        <v>126</v>
      </c>
      <c r="AT158" s="214" t="s">
        <v>121</v>
      </c>
      <c r="AU158" s="214" t="s">
        <v>86</v>
      </c>
      <c r="AY158" s="17" t="s">
        <v>119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17" t="s">
        <v>84</v>
      </c>
      <c r="BK158" s="215">
        <f>ROUND(I158*H158,2)</f>
        <v>0</v>
      </c>
      <c r="BL158" s="17" t="s">
        <v>126</v>
      </c>
      <c r="BM158" s="214" t="s">
        <v>243</v>
      </c>
    </row>
    <row r="159" spans="2:51" s="13" customFormat="1" ht="12">
      <c r="B159" s="216"/>
      <c r="C159" s="217"/>
      <c r="D159" s="218" t="s">
        <v>152</v>
      </c>
      <c r="E159" s="219" t="s">
        <v>1</v>
      </c>
      <c r="F159" s="220" t="s">
        <v>222</v>
      </c>
      <c r="G159" s="217"/>
      <c r="H159" s="221">
        <v>16</v>
      </c>
      <c r="I159" s="222"/>
      <c r="J159" s="217"/>
      <c r="K159" s="217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152</v>
      </c>
      <c r="AU159" s="227" t="s">
        <v>86</v>
      </c>
      <c r="AV159" s="13" t="s">
        <v>86</v>
      </c>
      <c r="AW159" s="13" t="s">
        <v>32</v>
      </c>
      <c r="AX159" s="13" t="s">
        <v>84</v>
      </c>
      <c r="AY159" s="227" t="s">
        <v>119</v>
      </c>
    </row>
    <row r="160" spans="1:65" s="2" customFormat="1" ht="16.5" customHeight="1">
      <c r="A160" s="34"/>
      <c r="B160" s="35"/>
      <c r="C160" s="203" t="s">
        <v>244</v>
      </c>
      <c r="D160" s="203" t="s">
        <v>121</v>
      </c>
      <c r="E160" s="204" t="s">
        <v>245</v>
      </c>
      <c r="F160" s="205" t="s">
        <v>246</v>
      </c>
      <c r="G160" s="206" t="s">
        <v>135</v>
      </c>
      <c r="H160" s="207">
        <v>37</v>
      </c>
      <c r="I160" s="208"/>
      <c r="J160" s="209">
        <f>ROUND(I160*H160,2)</f>
        <v>0</v>
      </c>
      <c r="K160" s="205" t="s">
        <v>125</v>
      </c>
      <c r="L160" s="39"/>
      <c r="M160" s="210" t="s">
        <v>1</v>
      </c>
      <c r="N160" s="211" t="s">
        <v>41</v>
      </c>
      <c r="O160" s="71"/>
      <c r="P160" s="212">
        <f>O160*H160</f>
        <v>0</v>
      </c>
      <c r="Q160" s="212">
        <v>0</v>
      </c>
      <c r="R160" s="212">
        <f>Q160*H160</f>
        <v>0</v>
      </c>
      <c r="S160" s="212">
        <v>0</v>
      </c>
      <c r="T160" s="213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14" t="s">
        <v>126</v>
      </c>
      <c r="AT160" s="214" t="s">
        <v>121</v>
      </c>
      <c r="AU160" s="214" t="s">
        <v>86</v>
      </c>
      <c r="AY160" s="17" t="s">
        <v>119</v>
      </c>
      <c r="BE160" s="215">
        <f>IF(N160="základní",J160,0)</f>
        <v>0</v>
      </c>
      <c r="BF160" s="215">
        <f>IF(N160="snížená",J160,0)</f>
        <v>0</v>
      </c>
      <c r="BG160" s="215">
        <f>IF(N160="zákl. přenesená",J160,0)</f>
        <v>0</v>
      </c>
      <c r="BH160" s="215">
        <f>IF(N160="sníž. přenesená",J160,0)</f>
        <v>0</v>
      </c>
      <c r="BI160" s="215">
        <f>IF(N160="nulová",J160,0)</f>
        <v>0</v>
      </c>
      <c r="BJ160" s="17" t="s">
        <v>84</v>
      </c>
      <c r="BK160" s="215">
        <f>ROUND(I160*H160,2)</f>
        <v>0</v>
      </c>
      <c r="BL160" s="17" t="s">
        <v>126</v>
      </c>
      <c r="BM160" s="214" t="s">
        <v>247</v>
      </c>
    </row>
    <row r="161" spans="1:65" s="2" customFormat="1" ht="16.5" customHeight="1">
      <c r="A161" s="34"/>
      <c r="B161" s="35"/>
      <c r="C161" s="203" t="s">
        <v>248</v>
      </c>
      <c r="D161" s="203" t="s">
        <v>121</v>
      </c>
      <c r="E161" s="204" t="s">
        <v>249</v>
      </c>
      <c r="F161" s="205" t="s">
        <v>250</v>
      </c>
      <c r="G161" s="206" t="s">
        <v>135</v>
      </c>
      <c r="H161" s="207">
        <v>4</v>
      </c>
      <c r="I161" s="208"/>
      <c r="J161" s="209">
        <f>ROUND(I161*H161,2)</f>
        <v>0</v>
      </c>
      <c r="K161" s="205" t="s">
        <v>125</v>
      </c>
      <c r="L161" s="39"/>
      <c r="M161" s="210" t="s">
        <v>1</v>
      </c>
      <c r="N161" s="211" t="s">
        <v>41</v>
      </c>
      <c r="O161" s="71"/>
      <c r="P161" s="212">
        <f>O161*H161</f>
        <v>0</v>
      </c>
      <c r="Q161" s="212">
        <v>0</v>
      </c>
      <c r="R161" s="212">
        <f>Q161*H161</f>
        <v>0</v>
      </c>
      <c r="S161" s="212">
        <v>0</v>
      </c>
      <c r="T161" s="213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14" t="s">
        <v>126</v>
      </c>
      <c r="AT161" s="214" t="s">
        <v>121</v>
      </c>
      <c r="AU161" s="214" t="s">
        <v>86</v>
      </c>
      <c r="AY161" s="17" t="s">
        <v>119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17" t="s">
        <v>84</v>
      </c>
      <c r="BK161" s="215">
        <f>ROUND(I161*H161,2)</f>
        <v>0</v>
      </c>
      <c r="BL161" s="17" t="s">
        <v>126</v>
      </c>
      <c r="BM161" s="214" t="s">
        <v>251</v>
      </c>
    </row>
    <row r="162" spans="1:65" s="2" customFormat="1" ht="21.75" customHeight="1">
      <c r="A162" s="34"/>
      <c r="B162" s="35"/>
      <c r="C162" s="203" t="s">
        <v>252</v>
      </c>
      <c r="D162" s="203" t="s">
        <v>121</v>
      </c>
      <c r="E162" s="204" t="s">
        <v>253</v>
      </c>
      <c r="F162" s="205" t="s">
        <v>254</v>
      </c>
      <c r="G162" s="206" t="s">
        <v>135</v>
      </c>
      <c r="H162" s="207">
        <v>13</v>
      </c>
      <c r="I162" s="208"/>
      <c r="J162" s="209">
        <f>ROUND(I162*H162,2)</f>
        <v>0</v>
      </c>
      <c r="K162" s="205" t="s">
        <v>125</v>
      </c>
      <c r="L162" s="39"/>
      <c r="M162" s="210" t="s">
        <v>1</v>
      </c>
      <c r="N162" s="211" t="s">
        <v>41</v>
      </c>
      <c r="O162" s="71"/>
      <c r="P162" s="212">
        <f>O162*H162</f>
        <v>0</v>
      </c>
      <c r="Q162" s="212">
        <v>0</v>
      </c>
      <c r="R162" s="212">
        <f>Q162*H162</f>
        <v>0</v>
      </c>
      <c r="S162" s="212">
        <v>0</v>
      </c>
      <c r="T162" s="213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14" t="s">
        <v>126</v>
      </c>
      <c r="AT162" s="214" t="s">
        <v>121</v>
      </c>
      <c r="AU162" s="214" t="s">
        <v>86</v>
      </c>
      <c r="AY162" s="17" t="s">
        <v>119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17" t="s">
        <v>84</v>
      </c>
      <c r="BK162" s="215">
        <f>ROUND(I162*H162,2)</f>
        <v>0</v>
      </c>
      <c r="BL162" s="17" t="s">
        <v>126</v>
      </c>
      <c r="BM162" s="214" t="s">
        <v>255</v>
      </c>
    </row>
    <row r="163" spans="1:65" s="2" customFormat="1" ht="16.5" customHeight="1">
      <c r="A163" s="34"/>
      <c r="B163" s="35"/>
      <c r="C163" s="228" t="s">
        <v>256</v>
      </c>
      <c r="D163" s="228" t="s">
        <v>257</v>
      </c>
      <c r="E163" s="229" t="s">
        <v>258</v>
      </c>
      <c r="F163" s="230" t="s">
        <v>259</v>
      </c>
      <c r="G163" s="231" t="s">
        <v>260</v>
      </c>
      <c r="H163" s="232">
        <v>1.625</v>
      </c>
      <c r="I163" s="233"/>
      <c r="J163" s="234">
        <f>ROUND(I163*H163,2)</f>
        <v>0</v>
      </c>
      <c r="K163" s="230" t="s">
        <v>130</v>
      </c>
      <c r="L163" s="235"/>
      <c r="M163" s="236" t="s">
        <v>1</v>
      </c>
      <c r="N163" s="237" t="s">
        <v>41</v>
      </c>
      <c r="O163" s="71"/>
      <c r="P163" s="212">
        <f>O163*H163</f>
        <v>0</v>
      </c>
      <c r="Q163" s="212">
        <v>0.22</v>
      </c>
      <c r="R163" s="212">
        <f>Q163*H163</f>
        <v>0.3575</v>
      </c>
      <c r="S163" s="212">
        <v>0</v>
      </c>
      <c r="T163" s="213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14" t="s">
        <v>154</v>
      </c>
      <c r="AT163" s="214" t="s">
        <v>257</v>
      </c>
      <c r="AU163" s="214" t="s">
        <v>86</v>
      </c>
      <c r="AY163" s="17" t="s">
        <v>119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17" t="s">
        <v>84</v>
      </c>
      <c r="BK163" s="215">
        <f>ROUND(I163*H163,2)</f>
        <v>0</v>
      </c>
      <c r="BL163" s="17" t="s">
        <v>126</v>
      </c>
      <c r="BM163" s="214" t="s">
        <v>261</v>
      </c>
    </row>
    <row r="164" spans="2:51" s="13" customFormat="1" ht="12">
      <c r="B164" s="216"/>
      <c r="C164" s="217"/>
      <c r="D164" s="218" t="s">
        <v>152</v>
      </c>
      <c r="E164" s="217"/>
      <c r="F164" s="220" t="s">
        <v>262</v>
      </c>
      <c r="G164" s="217"/>
      <c r="H164" s="221">
        <v>1.625</v>
      </c>
      <c r="I164" s="222"/>
      <c r="J164" s="217"/>
      <c r="K164" s="217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152</v>
      </c>
      <c r="AU164" s="227" t="s">
        <v>86</v>
      </c>
      <c r="AV164" s="13" t="s">
        <v>86</v>
      </c>
      <c r="AW164" s="13" t="s">
        <v>4</v>
      </c>
      <c r="AX164" s="13" t="s">
        <v>84</v>
      </c>
      <c r="AY164" s="227" t="s">
        <v>119</v>
      </c>
    </row>
    <row r="165" spans="1:65" s="2" customFormat="1" ht="21.75" customHeight="1">
      <c r="A165" s="34"/>
      <c r="B165" s="35"/>
      <c r="C165" s="203" t="s">
        <v>263</v>
      </c>
      <c r="D165" s="203" t="s">
        <v>121</v>
      </c>
      <c r="E165" s="204" t="s">
        <v>264</v>
      </c>
      <c r="F165" s="205" t="s">
        <v>265</v>
      </c>
      <c r="G165" s="206" t="s">
        <v>135</v>
      </c>
      <c r="H165" s="207">
        <v>50</v>
      </c>
      <c r="I165" s="208"/>
      <c r="J165" s="209">
        <f>ROUND(I165*H165,2)</f>
        <v>0</v>
      </c>
      <c r="K165" s="205" t="s">
        <v>125</v>
      </c>
      <c r="L165" s="39"/>
      <c r="M165" s="210" t="s">
        <v>1</v>
      </c>
      <c r="N165" s="211" t="s">
        <v>41</v>
      </c>
      <c r="O165" s="71"/>
      <c r="P165" s="212">
        <f>O165*H165</f>
        <v>0</v>
      </c>
      <c r="Q165" s="212">
        <v>0</v>
      </c>
      <c r="R165" s="212">
        <f>Q165*H165</f>
        <v>0</v>
      </c>
      <c r="S165" s="212">
        <v>0</v>
      </c>
      <c r="T165" s="213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14" t="s">
        <v>126</v>
      </c>
      <c r="AT165" s="214" t="s">
        <v>121</v>
      </c>
      <c r="AU165" s="214" t="s">
        <v>86</v>
      </c>
      <c r="AY165" s="17" t="s">
        <v>119</v>
      </c>
      <c r="BE165" s="215">
        <f>IF(N165="základní",J165,0)</f>
        <v>0</v>
      </c>
      <c r="BF165" s="215">
        <f>IF(N165="snížená",J165,0)</f>
        <v>0</v>
      </c>
      <c r="BG165" s="215">
        <f>IF(N165="zákl. přenesená",J165,0)</f>
        <v>0</v>
      </c>
      <c r="BH165" s="215">
        <f>IF(N165="sníž. přenesená",J165,0)</f>
        <v>0</v>
      </c>
      <c r="BI165" s="215">
        <f>IF(N165="nulová",J165,0)</f>
        <v>0</v>
      </c>
      <c r="BJ165" s="17" t="s">
        <v>84</v>
      </c>
      <c r="BK165" s="215">
        <f>ROUND(I165*H165,2)</f>
        <v>0</v>
      </c>
      <c r="BL165" s="17" t="s">
        <v>126</v>
      </c>
      <c r="BM165" s="214" t="s">
        <v>266</v>
      </c>
    </row>
    <row r="166" spans="1:65" s="2" customFormat="1" ht="16.5" customHeight="1">
      <c r="A166" s="34"/>
      <c r="B166" s="35"/>
      <c r="C166" s="228" t="s">
        <v>153</v>
      </c>
      <c r="D166" s="228" t="s">
        <v>257</v>
      </c>
      <c r="E166" s="229" t="s">
        <v>258</v>
      </c>
      <c r="F166" s="230" t="s">
        <v>259</v>
      </c>
      <c r="G166" s="231" t="s">
        <v>260</v>
      </c>
      <c r="H166" s="232">
        <v>0.1</v>
      </c>
      <c r="I166" s="233"/>
      <c r="J166" s="234">
        <f>ROUND(I166*H166,2)</f>
        <v>0</v>
      </c>
      <c r="K166" s="230" t="s">
        <v>130</v>
      </c>
      <c r="L166" s="235"/>
      <c r="M166" s="236" t="s">
        <v>1</v>
      </c>
      <c r="N166" s="237" t="s">
        <v>41</v>
      </c>
      <c r="O166" s="71"/>
      <c r="P166" s="212">
        <f>O166*H166</f>
        <v>0</v>
      </c>
      <c r="Q166" s="212">
        <v>0.22</v>
      </c>
      <c r="R166" s="212">
        <f>Q166*H166</f>
        <v>0.022000000000000002</v>
      </c>
      <c r="S166" s="212">
        <v>0</v>
      </c>
      <c r="T166" s="213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4" t="s">
        <v>154</v>
      </c>
      <c r="AT166" s="214" t="s">
        <v>257</v>
      </c>
      <c r="AU166" s="214" t="s">
        <v>86</v>
      </c>
      <c r="AY166" s="17" t="s">
        <v>119</v>
      </c>
      <c r="BE166" s="215">
        <f>IF(N166="základní",J166,0)</f>
        <v>0</v>
      </c>
      <c r="BF166" s="215">
        <f>IF(N166="snížená",J166,0)</f>
        <v>0</v>
      </c>
      <c r="BG166" s="215">
        <f>IF(N166="zákl. přenesená",J166,0)</f>
        <v>0</v>
      </c>
      <c r="BH166" s="215">
        <f>IF(N166="sníž. přenesená",J166,0)</f>
        <v>0</v>
      </c>
      <c r="BI166" s="215">
        <f>IF(N166="nulová",J166,0)</f>
        <v>0</v>
      </c>
      <c r="BJ166" s="17" t="s">
        <v>84</v>
      </c>
      <c r="BK166" s="215">
        <f>ROUND(I166*H166,2)</f>
        <v>0</v>
      </c>
      <c r="BL166" s="17" t="s">
        <v>126</v>
      </c>
      <c r="BM166" s="214" t="s">
        <v>267</v>
      </c>
    </row>
    <row r="167" spans="2:51" s="13" customFormat="1" ht="12">
      <c r="B167" s="216"/>
      <c r="C167" s="217"/>
      <c r="D167" s="218" t="s">
        <v>152</v>
      </c>
      <c r="E167" s="217"/>
      <c r="F167" s="220" t="s">
        <v>268</v>
      </c>
      <c r="G167" s="217"/>
      <c r="H167" s="221">
        <v>0.1</v>
      </c>
      <c r="I167" s="222"/>
      <c r="J167" s="217"/>
      <c r="K167" s="217"/>
      <c r="L167" s="223"/>
      <c r="M167" s="224"/>
      <c r="N167" s="225"/>
      <c r="O167" s="225"/>
      <c r="P167" s="225"/>
      <c r="Q167" s="225"/>
      <c r="R167" s="225"/>
      <c r="S167" s="225"/>
      <c r="T167" s="226"/>
      <c r="AT167" s="227" t="s">
        <v>152</v>
      </c>
      <c r="AU167" s="227" t="s">
        <v>86</v>
      </c>
      <c r="AV167" s="13" t="s">
        <v>86</v>
      </c>
      <c r="AW167" s="13" t="s">
        <v>4</v>
      </c>
      <c r="AX167" s="13" t="s">
        <v>84</v>
      </c>
      <c r="AY167" s="227" t="s">
        <v>119</v>
      </c>
    </row>
    <row r="168" spans="1:65" s="2" customFormat="1" ht="21.75" customHeight="1">
      <c r="A168" s="34"/>
      <c r="B168" s="35"/>
      <c r="C168" s="203" t="s">
        <v>269</v>
      </c>
      <c r="D168" s="203" t="s">
        <v>121</v>
      </c>
      <c r="E168" s="204" t="s">
        <v>270</v>
      </c>
      <c r="F168" s="205" t="s">
        <v>271</v>
      </c>
      <c r="G168" s="206" t="s">
        <v>135</v>
      </c>
      <c r="H168" s="207">
        <v>22</v>
      </c>
      <c r="I168" s="208"/>
      <c r="J168" s="209">
        <f>ROUND(I168*H168,2)</f>
        <v>0</v>
      </c>
      <c r="K168" s="205" t="s">
        <v>125</v>
      </c>
      <c r="L168" s="39"/>
      <c r="M168" s="210" t="s">
        <v>1</v>
      </c>
      <c r="N168" s="211" t="s">
        <v>41</v>
      </c>
      <c r="O168" s="71"/>
      <c r="P168" s="212">
        <f>O168*H168</f>
        <v>0</v>
      </c>
      <c r="Q168" s="212">
        <v>0</v>
      </c>
      <c r="R168" s="212">
        <f>Q168*H168</f>
        <v>0</v>
      </c>
      <c r="S168" s="212">
        <v>0</v>
      </c>
      <c r="T168" s="213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14" t="s">
        <v>126</v>
      </c>
      <c r="AT168" s="214" t="s">
        <v>121</v>
      </c>
      <c r="AU168" s="214" t="s">
        <v>86</v>
      </c>
      <c r="AY168" s="17" t="s">
        <v>119</v>
      </c>
      <c r="BE168" s="215">
        <f>IF(N168="základní",J168,0)</f>
        <v>0</v>
      </c>
      <c r="BF168" s="215">
        <f>IF(N168="snížená",J168,0)</f>
        <v>0</v>
      </c>
      <c r="BG168" s="215">
        <f>IF(N168="zákl. přenesená",J168,0)</f>
        <v>0</v>
      </c>
      <c r="BH168" s="215">
        <f>IF(N168="sníž. přenesená",J168,0)</f>
        <v>0</v>
      </c>
      <c r="BI168" s="215">
        <f>IF(N168="nulová",J168,0)</f>
        <v>0</v>
      </c>
      <c r="BJ168" s="17" t="s">
        <v>84</v>
      </c>
      <c r="BK168" s="215">
        <f>ROUND(I168*H168,2)</f>
        <v>0</v>
      </c>
      <c r="BL168" s="17" t="s">
        <v>126</v>
      </c>
      <c r="BM168" s="214" t="s">
        <v>272</v>
      </c>
    </row>
    <row r="169" spans="1:65" s="2" customFormat="1" ht="16.5" customHeight="1">
      <c r="A169" s="34"/>
      <c r="B169" s="35"/>
      <c r="C169" s="228" t="s">
        <v>273</v>
      </c>
      <c r="D169" s="228" t="s">
        <v>257</v>
      </c>
      <c r="E169" s="229" t="s">
        <v>258</v>
      </c>
      <c r="F169" s="230" t="s">
        <v>259</v>
      </c>
      <c r="G169" s="231" t="s">
        <v>260</v>
      </c>
      <c r="H169" s="232">
        <v>0.11</v>
      </c>
      <c r="I169" s="233"/>
      <c r="J169" s="234">
        <f>ROUND(I169*H169,2)</f>
        <v>0</v>
      </c>
      <c r="K169" s="230" t="s">
        <v>130</v>
      </c>
      <c r="L169" s="235"/>
      <c r="M169" s="236" t="s">
        <v>1</v>
      </c>
      <c r="N169" s="237" t="s">
        <v>41</v>
      </c>
      <c r="O169" s="71"/>
      <c r="P169" s="212">
        <f>O169*H169</f>
        <v>0</v>
      </c>
      <c r="Q169" s="212">
        <v>0.22</v>
      </c>
      <c r="R169" s="212">
        <f>Q169*H169</f>
        <v>0.0242</v>
      </c>
      <c r="S169" s="212">
        <v>0</v>
      </c>
      <c r="T169" s="213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14" t="s">
        <v>154</v>
      </c>
      <c r="AT169" s="214" t="s">
        <v>257</v>
      </c>
      <c r="AU169" s="214" t="s">
        <v>86</v>
      </c>
      <c r="AY169" s="17" t="s">
        <v>119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17" t="s">
        <v>84</v>
      </c>
      <c r="BK169" s="215">
        <f>ROUND(I169*H169,2)</f>
        <v>0</v>
      </c>
      <c r="BL169" s="17" t="s">
        <v>126</v>
      </c>
      <c r="BM169" s="214" t="s">
        <v>274</v>
      </c>
    </row>
    <row r="170" spans="2:51" s="13" customFormat="1" ht="12">
      <c r="B170" s="216"/>
      <c r="C170" s="217"/>
      <c r="D170" s="218" t="s">
        <v>152</v>
      </c>
      <c r="E170" s="217"/>
      <c r="F170" s="220" t="s">
        <v>275</v>
      </c>
      <c r="G170" s="217"/>
      <c r="H170" s="221">
        <v>0.11</v>
      </c>
      <c r="I170" s="222"/>
      <c r="J170" s="217"/>
      <c r="K170" s="217"/>
      <c r="L170" s="223"/>
      <c r="M170" s="224"/>
      <c r="N170" s="225"/>
      <c r="O170" s="225"/>
      <c r="P170" s="225"/>
      <c r="Q170" s="225"/>
      <c r="R170" s="225"/>
      <c r="S170" s="225"/>
      <c r="T170" s="226"/>
      <c r="AT170" s="227" t="s">
        <v>152</v>
      </c>
      <c r="AU170" s="227" t="s">
        <v>86</v>
      </c>
      <c r="AV170" s="13" t="s">
        <v>86</v>
      </c>
      <c r="AW170" s="13" t="s">
        <v>4</v>
      </c>
      <c r="AX170" s="13" t="s">
        <v>84</v>
      </c>
      <c r="AY170" s="227" t="s">
        <v>119</v>
      </c>
    </row>
    <row r="171" spans="1:65" s="2" customFormat="1" ht="21.75" customHeight="1">
      <c r="A171" s="34"/>
      <c r="B171" s="35"/>
      <c r="C171" s="203" t="s">
        <v>276</v>
      </c>
      <c r="D171" s="203" t="s">
        <v>121</v>
      </c>
      <c r="E171" s="204" t="s">
        <v>277</v>
      </c>
      <c r="F171" s="205" t="s">
        <v>278</v>
      </c>
      <c r="G171" s="206" t="s">
        <v>135</v>
      </c>
      <c r="H171" s="207">
        <v>13</v>
      </c>
      <c r="I171" s="208"/>
      <c r="J171" s="209">
        <f>ROUND(I171*H171,2)</f>
        <v>0</v>
      </c>
      <c r="K171" s="205" t="s">
        <v>125</v>
      </c>
      <c r="L171" s="39"/>
      <c r="M171" s="210" t="s">
        <v>1</v>
      </c>
      <c r="N171" s="211" t="s">
        <v>41</v>
      </c>
      <c r="O171" s="71"/>
      <c r="P171" s="212">
        <f>O171*H171</f>
        <v>0</v>
      </c>
      <c r="Q171" s="212">
        <v>0</v>
      </c>
      <c r="R171" s="212">
        <f>Q171*H171</f>
        <v>0</v>
      </c>
      <c r="S171" s="212">
        <v>0</v>
      </c>
      <c r="T171" s="213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14" t="s">
        <v>126</v>
      </c>
      <c r="AT171" s="214" t="s">
        <v>121</v>
      </c>
      <c r="AU171" s="214" t="s">
        <v>86</v>
      </c>
      <c r="AY171" s="17" t="s">
        <v>119</v>
      </c>
      <c r="BE171" s="215">
        <f>IF(N171="základní",J171,0)</f>
        <v>0</v>
      </c>
      <c r="BF171" s="215">
        <f>IF(N171="snížená",J171,0)</f>
        <v>0</v>
      </c>
      <c r="BG171" s="215">
        <f>IF(N171="zákl. přenesená",J171,0)</f>
        <v>0</v>
      </c>
      <c r="BH171" s="215">
        <f>IF(N171="sníž. přenesená",J171,0)</f>
        <v>0</v>
      </c>
      <c r="BI171" s="215">
        <f>IF(N171="nulová",J171,0)</f>
        <v>0</v>
      </c>
      <c r="BJ171" s="17" t="s">
        <v>84</v>
      </c>
      <c r="BK171" s="215">
        <f>ROUND(I171*H171,2)</f>
        <v>0</v>
      </c>
      <c r="BL171" s="17" t="s">
        <v>126</v>
      </c>
      <c r="BM171" s="214" t="s">
        <v>279</v>
      </c>
    </row>
    <row r="172" spans="1:65" s="2" customFormat="1" ht="16.5" customHeight="1">
      <c r="A172" s="34"/>
      <c r="B172" s="35"/>
      <c r="C172" s="228" t="s">
        <v>280</v>
      </c>
      <c r="D172" s="228" t="s">
        <v>257</v>
      </c>
      <c r="E172" s="229" t="s">
        <v>281</v>
      </c>
      <c r="F172" s="230" t="s">
        <v>282</v>
      </c>
      <c r="G172" s="231" t="s">
        <v>135</v>
      </c>
      <c r="H172" s="232">
        <v>13</v>
      </c>
      <c r="I172" s="233"/>
      <c r="J172" s="234">
        <f>ROUND(I172*H172,2)</f>
        <v>0</v>
      </c>
      <c r="K172" s="230" t="s">
        <v>130</v>
      </c>
      <c r="L172" s="235"/>
      <c r="M172" s="236" t="s">
        <v>1</v>
      </c>
      <c r="N172" s="237" t="s">
        <v>41</v>
      </c>
      <c r="O172" s="71"/>
      <c r="P172" s="212">
        <f>O172*H172</f>
        <v>0</v>
      </c>
      <c r="Q172" s="212">
        <v>4E-05</v>
      </c>
      <c r="R172" s="212">
        <f>Q172*H172</f>
        <v>0.0005200000000000001</v>
      </c>
      <c r="S172" s="212">
        <v>0</v>
      </c>
      <c r="T172" s="213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14" t="s">
        <v>154</v>
      </c>
      <c r="AT172" s="214" t="s">
        <v>257</v>
      </c>
      <c r="AU172" s="214" t="s">
        <v>86</v>
      </c>
      <c r="AY172" s="17" t="s">
        <v>119</v>
      </c>
      <c r="BE172" s="215">
        <f>IF(N172="základní",J172,0)</f>
        <v>0</v>
      </c>
      <c r="BF172" s="215">
        <f>IF(N172="snížená",J172,0)</f>
        <v>0</v>
      </c>
      <c r="BG172" s="215">
        <f>IF(N172="zákl. přenesená",J172,0)</f>
        <v>0</v>
      </c>
      <c r="BH172" s="215">
        <f>IF(N172="sníž. přenesená",J172,0)</f>
        <v>0</v>
      </c>
      <c r="BI172" s="215">
        <f>IF(N172="nulová",J172,0)</f>
        <v>0</v>
      </c>
      <c r="BJ172" s="17" t="s">
        <v>84</v>
      </c>
      <c r="BK172" s="215">
        <f>ROUND(I172*H172,2)</f>
        <v>0</v>
      </c>
      <c r="BL172" s="17" t="s">
        <v>126</v>
      </c>
      <c r="BM172" s="214" t="s">
        <v>283</v>
      </c>
    </row>
    <row r="173" spans="1:65" s="2" customFormat="1" ht="21.75" customHeight="1">
      <c r="A173" s="34"/>
      <c r="B173" s="35"/>
      <c r="C173" s="203" t="s">
        <v>284</v>
      </c>
      <c r="D173" s="203" t="s">
        <v>121</v>
      </c>
      <c r="E173" s="204" t="s">
        <v>285</v>
      </c>
      <c r="F173" s="205" t="s">
        <v>286</v>
      </c>
      <c r="G173" s="206" t="s">
        <v>135</v>
      </c>
      <c r="H173" s="207">
        <v>22</v>
      </c>
      <c r="I173" s="208"/>
      <c r="J173" s="209">
        <f>ROUND(I173*H173,2)</f>
        <v>0</v>
      </c>
      <c r="K173" s="205" t="s">
        <v>125</v>
      </c>
      <c r="L173" s="39"/>
      <c r="M173" s="210" t="s">
        <v>1</v>
      </c>
      <c r="N173" s="211" t="s">
        <v>41</v>
      </c>
      <c r="O173" s="71"/>
      <c r="P173" s="212">
        <f>O173*H173</f>
        <v>0</v>
      </c>
      <c r="Q173" s="212">
        <v>0</v>
      </c>
      <c r="R173" s="212">
        <f>Q173*H173</f>
        <v>0</v>
      </c>
      <c r="S173" s="212">
        <v>0</v>
      </c>
      <c r="T173" s="213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14" t="s">
        <v>126</v>
      </c>
      <c r="AT173" s="214" t="s">
        <v>121</v>
      </c>
      <c r="AU173" s="214" t="s">
        <v>86</v>
      </c>
      <c r="AY173" s="17" t="s">
        <v>119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17" t="s">
        <v>84</v>
      </c>
      <c r="BK173" s="215">
        <f>ROUND(I173*H173,2)</f>
        <v>0</v>
      </c>
      <c r="BL173" s="17" t="s">
        <v>126</v>
      </c>
      <c r="BM173" s="214" t="s">
        <v>287</v>
      </c>
    </row>
    <row r="174" spans="2:51" s="13" customFormat="1" ht="12">
      <c r="B174" s="216"/>
      <c r="C174" s="217"/>
      <c r="D174" s="218" t="s">
        <v>152</v>
      </c>
      <c r="E174" s="219" t="s">
        <v>1</v>
      </c>
      <c r="F174" s="220" t="s">
        <v>288</v>
      </c>
      <c r="G174" s="217"/>
      <c r="H174" s="221">
        <v>22</v>
      </c>
      <c r="I174" s="222"/>
      <c r="J174" s="217"/>
      <c r="K174" s="217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152</v>
      </c>
      <c r="AU174" s="227" t="s">
        <v>86</v>
      </c>
      <c r="AV174" s="13" t="s">
        <v>86</v>
      </c>
      <c r="AW174" s="13" t="s">
        <v>32</v>
      </c>
      <c r="AX174" s="13" t="s">
        <v>84</v>
      </c>
      <c r="AY174" s="227" t="s">
        <v>119</v>
      </c>
    </row>
    <row r="175" spans="1:65" s="2" customFormat="1" ht="21.75" customHeight="1">
      <c r="A175" s="34"/>
      <c r="B175" s="35"/>
      <c r="C175" s="203" t="s">
        <v>289</v>
      </c>
      <c r="D175" s="203" t="s">
        <v>121</v>
      </c>
      <c r="E175" s="204" t="s">
        <v>285</v>
      </c>
      <c r="F175" s="205" t="s">
        <v>286</v>
      </c>
      <c r="G175" s="206" t="s">
        <v>135</v>
      </c>
      <c r="H175" s="207">
        <v>50</v>
      </c>
      <c r="I175" s="208"/>
      <c r="J175" s="209">
        <f>ROUND(I175*H175,2)</f>
        <v>0</v>
      </c>
      <c r="K175" s="205" t="s">
        <v>125</v>
      </c>
      <c r="L175" s="39"/>
      <c r="M175" s="210" t="s">
        <v>1</v>
      </c>
      <c r="N175" s="211" t="s">
        <v>41</v>
      </c>
      <c r="O175" s="71"/>
      <c r="P175" s="212">
        <f>O175*H175</f>
        <v>0</v>
      </c>
      <c r="Q175" s="212">
        <v>0</v>
      </c>
      <c r="R175" s="212">
        <f>Q175*H175</f>
        <v>0</v>
      </c>
      <c r="S175" s="212">
        <v>0</v>
      </c>
      <c r="T175" s="213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14" t="s">
        <v>126</v>
      </c>
      <c r="AT175" s="214" t="s">
        <v>121</v>
      </c>
      <c r="AU175" s="214" t="s">
        <v>86</v>
      </c>
      <c r="AY175" s="17" t="s">
        <v>119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17" t="s">
        <v>84</v>
      </c>
      <c r="BK175" s="215">
        <f>ROUND(I175*H175,2)</f>
        <v>0</v>
      </c>
      <c r="BL175" s="17" t="s">
        <v>126</v>
      </c>
      <c r="BM175" s="214" t="s">
        <v>290</v>
      </c>
    </row>
    <row r="176" spans="1:65" s="2" customFormat="1" ht="16.5" customHeight="1">
      <c r="A176" s="34"/>
      <c r="B176" s="35"/>
      <c r="C176" s="228" t="s">
        <v>291</v>
      </c>
      <c r="D176" s="228" t="s">
        <v>257</v>
      </c>
      <c r="E176" s="229" t="s">
        <v>292</v>
      </c>
      <c r="F176" s="230" t="s">
        <v>293</v>
      </c>
      <c r="G176" s="231" t="s">
        <v>135</v>
      </c>
      <c r="H176" s="232">
        <v>50</v>
      </c>
      <c r="I176" s="233"/>
      <c r="J176" s="234">
        <f>ROUND(I176*H176,2)</f>
        <v>0</v>
      </c>
      <c r="K176" s="230" t="s">
        <v>1</v>
      </c>
      <c r="L176" s="235"/>
      <c r="M176" s="236" t="s">
        <v>1</v>
      </c>
      <c r="N176" s="237" t="s">
        <v>41</v>
      </c>
      <c r="O176" s="71"/>
      <c r="P176" s="212">
        <f>O176*H176</f>
        <v>0</v>
      </c>
      <c r="Q176" s="212">
        <v>0.009</v>
      </c>
      <c r="R176" s="212">
        <f>Q176*H176</f>
        <v>0.44999999999999996</v>
      </c>
      <c r="S176" s="212">
        <v>0</v>
      </c>
      <c r="T176" s="213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14" t="s">
        <v>154</v>
      </c>
      <c r="AT176" s="214" t="s">
        <v>257</v>
      </c>
      <c r="AU176" s="214" t="s">
        <v>86</v>
      </c>
      <c r="AY176" s="17" t="s">
        <v>119</v>
      </c>
      <c r="BE176" s="215">
        <f>IF(N176="základní",J176,0)</f>
        <v>0</v>
      </c>
      <c r="BF176" s="215">
        <f>IF(N176="snížená",J176,0)</f>
        <v>0</v>
      </c>
      <c r="BG176" s="215">
        <f>IF(N176="zákl. přenesená",J176,0)</f>
        <v>0</v>
      </c>
      <c r="BH176" s="215">
        <f>IF(N176="sníž. přenesená",J176,0)</f>
        <v>0</v>
      </c>
      <c r="BI176" s="215">
        <f>IF(N176="nulová",J176,0)</f>
        <v>0</v>
      </c>
      <c r="BJ176" s="17" t="s">
        <v>84</v>
      </c>
      <c r="BK176" s="215">
        <f>ROUND(I176*H176,2)</f>
        <v>0</v>
      </c>
      <c r="BL176" s="17" t="s">
        <v>126</v>
      </c>
      <c r="BM176" s="214" t="s">
        <v>294</v>
      </c>
    </row>
    <row r="177" spans="1:65" s="2" customFormat="1" ht="21.75" customHeight="1">
      <c r="A177" s="34"/>
      <c r="B177" s="35"/>
      <c r="C177" s="203" t="s">
        <v>295</v>
      </c>
      <c r="D177" s="203" t="s">
        <v>121</v>
      </c>
      <c r="E177" s="204" t="s">
        <v>296</v>
      </c>
      <c r="F177" s="205" t="s">
        <v>297</v>
      </c>
      <c r="G177" s="206" t="s">
        <v>135</v>
      </c>
      <c r="H177" s="207">
        <v>13</v>
      </c>
      <c r="I177" s="208"/>
      <c r="J177" s="209">
        <f>ROUND(I177*H177,2)</f>
        <v>0</v>
      </c>
      <c r="K177" s="205" t="s">
        <v>125</v>
      </c>
      <c r="L177" s="39"/>
      <c r="M177" s="210" t="s">
        <v>1</v>
      </c>
      <c r="N177" s="211" t="s">
        <v>41</v>
      </c>
      <c r="O177" s="71"/>
      <c r="P177" s="212">
        <f>O177*H177</f>
        <v>0</v>
      </c>
      <c r="Q177" s="212">
        <v>6E-05</v>
      </c>
      <c r="R177" s="212">
        <f>Q177*H177</f>
        <v>0.00078</v>
      </c>
      <c r="S177" s="212">
        <v>0</v>
      </c>
      <c r="T177" s="213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14" t="s">
        <v>126</v>
      </c>
      <c r="AT177" s="214" t="s">
        <v>121</v>
      </c>
      <c r="AU177" s="214" t="s">
        <v>86</v>
      </c>
      <c r="AY177" s="17" t="s">
        <v>119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17" t="s">
        <v>84</v>
      </c>
      <c r="BK177" s="215">
        <f>ROUND(I177*H177,2)</f>
        <v>0</v>
      </c>
      <c r="BL177" s="17" t="s">
        <v>126</v>
      </c>
      <c r="BM177" s="214" t="s">
        <v>298</v>
      </c>
    </row>
    <row r="178" spans="1:65" s="2" customFormat="1" ht="21.75" customHeight="1">
      <c r="A178" s="34"/>
      <c r="B178" s="35"/>
      <c r="C178" s="228" t="s">
        <v>299</v>
      </c>
      <c r="D178" s="228" t="s">
        <v>257</v>
      </c>
      <c r="E178" s="229" t="s">
        <v>300</v>
      </c>
      <c r="F178" s="230" t="s">
        <v>301</v>
      </c>
      <c r="G178" s="231" t="s">
        <v>135</v>
      </c>
      <c r="H178" s="232">
        <v>39.39</v>
      </c>
      <c r="I178" s="233"/>
      <c r="J178" s="234">
        <f>ROUND(I178*H178,2)</f>
        <v>0</v>
      </c>
      <c r="K178" s="230" t="s">
        <v>302</v>
      </c>
      <c r="L178" s="235"/>
      <c r="M178" s="236" t="s">
        <v>1</v>
      </c>
      <c r="N178" s="237" t="s">
        <v>41</v>
      </c>
      <c r="O178" s="71"/>
      <c r="P178" s="212">
        <f>O178*H178</f>
        <v>0</v>
      </c>
      <c r="Q178" s="212">
        <v>0.003</v>
      </c>
      <c r="R178" s="212">
        <f>Q178*H178</f>
        <v>0.11817</v>
      </c>
      <c r="S178" s="212">
        <v>0</v>
      </c>
      <c r="T178" s="213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14" t="s">
        <v>154</v>
      </c>
      <c r="AT178" s="214" t="s">
        <v>257</v>
      </c>
      <c r="AU178" s="214" t="s">
        <v>86</v>
      </c>
      <c r="AY178" s="17" t="s">
        <v>119</v>
      </c>
      <c r="BE178" s="215">
        <f>IF(N178="základní",J178,0)</f>
        <v>0</v>
      </c>
      <c r="BF178" s="215">
        <f>IF(N178="snížená",J178,0)</f>
        <v>0</v>
      </c>
      <c r="BG178" s="215">
        <f>IF(N178="zákl. přenesená",J178,0)</f>
        <v>0</v>
      </c>
      <c r="BH178" s="215">
        <f>IF(N178="sníž. přenesená",J178,0)</f>
        <v>0</v>
      </c>
      <c r="BI178" s="215">
        <f>IF(N178="nulová",J178,0)</f>
        <v>0</v>
      </c>
      <c r="BJ178" s="17" t="s">
        <v>84</v>
      </c>
      <c r="BK178" s="215">
        <f>ROUND(I178*H178,2)</f>
        <v>0</v>
      </c>
      <c r="BL178" s="17" t="s">
        <v>126</v>
      </c>
      <c r="BM178" s="214" t="s">
        <v>303</v>
      </c>
    </row>
    <row r="179" spans="2:51" s="13" customFormat="1" ht="12">
      <c r="B179" s="216"/>
      <c r="C179" s="217"/>
      <c r="D179" s="218" t="s">
        <v>152</v>
      </c>
      <c r="E179" s="219" t="s">
        <v>1</v>
      </c>
      <c r="F179" s="220" t="s">
        <v>304</v>
      </c>
      <c r="G179" s="217"/>
      <c r="H179" s="221">
        <v>39.39</v>
      </c>
      <c r="I179" s="222"/>
      <c r="J179" s="217"/>
      <c r="K179" s="217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152</v>
      </c>
      <c r="AU179" s="227" t="s">
        <v>86</v>
      </c>
      <c r="AV179" s="13" t="s">
        <v>86</v>
      </c>
      <c r="AW179" s="13" t="s">
        <v>32</v>
      </c>
      <c r="AX179" s="13" t="s">
        <v>84</v>
      </c>
      <c r="AY179" s="227" t="s">
        <v>119</v>
      </c>
    </row>
    <row r="180" spans="1:65" s="2" customFormat="1" ht="21.75" customHeight="1">
      <c r="A180" s="34"/>
      <c r="B180" s="35"/>
      <c r="C180" s="228" t="s">
        <v>305</v>
      </c>
      <c r="D180" s="228" t="s">
        <v>257</v>
      </c>
      <c r="E180" s="229" t="s">
        <v>306</v>
      </c>
      <c r="F180" s="230" t="s">
        <v>307</v>
      </c>
      <c r="G180" s="231" t="s">
        <v>135</v>
      </c>
      <c r="H180" s="232">
        <v>39.39</v>
      </c>
      <c r="I180" s="233"/>
      <c r="J180" s="234">
        <f>ROUND(I180*H180,2)</f>
        <v>0</v>
      </c>
      <c r="K180" s="230" t="s">
        <v>1</v>
      </c>
      <c r="L180" s="235"/>
      <c r="M180" s="236" t="s">
        <v>1</v>
      </c>
      <c r="N180" s="237" t="s">
        <v>41</v>
      </c>
      <c r="O180" s="71"/>
      <c r="P180" s="212">
        <f>O180*H180</f>
        <v>0</v>
      </c>
      <c r="Q180" s="212">
        <v>0.003</v>
      </c>
      <c r="R180" s="212">
        <f>Q180*H180</f>
        <v>0.11817</v>
      </c>
      <c r="S180" s="212">
        <v>0</v>
      </c>
      <c r="T180" s="213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14" t="s">
        <v>154</v>
      </c>
      <c r="AT180" s="214" t="s">
        <v>257</v>
      </c>
      <c r="AU180" s="214" t="s">
        <v>86</v>
      </c>
      <c r="AY180" s="17" t="s">
        <v>119</v>
      </c>
      <c r="BE180" s="215">
        <f>IF(N180="základní",J180,0)</f>
        <v>0</v>
      </c>
      <c r="BF180" s="215">
        <f>IF(N180="snížená",J180,0)</f>
        <v>0</v>
      </c>
      <c r="BG180" s="215">
        <f>IF(N180="zákl. přenesená",J180,0)</f>
        <v>0</v>
      </c>
      <c r="BH180" s="215">
        <f>IF(N180="sníž. přenesená",J180,0)</f>
        <v>0</v>
      </c>
      <c r="BI180" s="215">
        <f>IF(N180="nulová",J180,0)</f>
        <v>0</v>
      </c>
      <c r="BJ180" s="17" t="s">
        <v>84</v>
      </c>
      <c r="BK180" s="215">
        <f>ROUND(I180*H180,2)</f>
        <v>0</v>
      </c>
      <c r="BL180" s="17" t="s">
        <v>126</v>
      </c>
      <c r="BM180" s="214" t="s">
        <v>308</v>
      </c>
    </row>
    <row r="181" spans="1:65" s="2" customFormat="1" ht="21.75" customHeight="1">
      <c r="A181" s="34"/>
      <c r="B181" s="35"/>
      <c r="C181" s="203" t="s">
        <v>309</v>
      </c>
      <c r="D181" s="203" t="s">
        <v>121</v>
      </c>
      <c r="E181" s="204" t="s">
        <v>310</v>
      </c>
      <c r="F181" s="205" t="s">
        <v>311</v>
      </c>
      <c r="G181" s="206" t="s">
        <v>135</v>
      </c>
      <c r="H181" s="207">
        <v>22</v>
      </c>
      <c r="I181" s="208"/>
      <c r="J181" s="209">
        <f>ROUND(I181*H181,2)</f>
        <v>0</v>
      </c>
      <c r="K181" s="205" t="s">
        <v>125</v>
      </c>
      <c r="L181" s="39"/>
      <c r="M181" s="210" t="s">
        <v>1</v>
      </c>
      <c r="N181" s="211" t="s">
        <v>41</v>
      </c>
      <c r="O181" s="71"/>
      <c r="P181" s="212">
        <f>O181*H181</f>
        <v>0</v>
      </c>
      <c r="Q181" s="212">
        <v>0</v>
      </c>
      <c r="R181" s="212">
        <f>Q181*H181</f>
        <v>0</v>
      </c>
      <c r="S181" s="212">
        <v>0</v>
      </c>
      <c r="T181" s="213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14" t="s">
        <v>126</v>
      </c>
      <c r="AT181" s="214" t="s">
        <v>121</v>
      </c>
      <c r="AU181" s="214" t="s">
        <v>86</v>
      </c>
      <c r="AY181" s="17" t="s">
        <v>119</v>
      </c>
      <c r="BE181" s="215">
        <f>IF(N181="základní",J181,0)</f>
        <v>0</v>
      </c>
      <c r="BF181" s="215">
        <f>IF(N181="snížená",J181,0)</f>
        <v>0</v>
      </c>
      <c r="BG181" s="215">
        <f>IF(N181="zákl. přenesená",J181,0)</f>
        <v>0</v>
      </c>
      <c r="BH181" s="215">
        <f>IF(N181="sníž. přenesená",J181,0)</f>
        <v>0</v>
      </c>
      <c r="BI181" s="215">
        <f>IF(N181="nulová",J181,0)</f>
        <v>0</v>
      </c>
      <c r="BJ181" s="17" t="s">
        <v>84</v>
      </c>
      <c r="BK181" s="215">
        <f>ROUND(I181*H181,2)</f>
        <v>0</v>
      </c>
      <c r="BL181" s="17" t="s">
        <v>126</v>
      </c>
      <c r="BM181" s="214" t="s">
        <v>312</v>
      </c>
    </row>
    <row r="182" spans="2:51" s="13" customFormat="1" ht="12">
      <c r="B182" s="216"/>
      <c r="C182" s="217"/>
      <c r="D182" s="218" t="s">
        <v>152</v>
      </c>
      <c r="E182" s="219" t="s">
        <v>1</v>
      </c>
      <c r="F182" s="220" t="s">
        <v>313</v>
      </c>
      <c r="G182" s="217"/>
      <c r="H182" s="221">
        <v>22</v>
      </c>
      <c r="I182" s="222"/>
      <c r="J182" s="217"/>
      <c r="K182" s="217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152</v>
      </c>
      <c r="AU182" s="227" t="s">
        <v>86</v>
      </c>
      <c r="AV182" s="13" t="s">
        <v>86</v>
      </c>
      <c r="AW182" s="13" t="s">
        <v>32</v>
      </c>
      <c r="AX182" s="13" t="s">
        <v>84</v>
      </c>
      <c r="AY182" s="227" t="s">
        <v>119</v>
      </c>
    </row>
    <row r="183" spans="1:65" s="2" customFormat="1" ht="21.75" customHeight="1">
      <c r="A183" s="34"/>
      <c r="B183" s="35"/>
      <c r="C183" s="203" t="s">
        <v>314</v>
      </c>
      <c r="D183" s="203" t="s">
        <v>121</v>
      </c>
      <c r="E183" s="204" t="s">
        <v>315</v>
      </c>
      <c r="F183" s="205" t="s">
        <v>316</v>
      </c>
      <c r="G183" s="206" t="s">
        <v>124</v>
      </c>
      <c r="H183" s="207">
        <v>13</v>
      </c>
      <c r="I183" s="208"/>
      <c r="J183" s="209">
        <f aca="true" t="shared" si="20" ref="J183:J189">ROUND(I183*H183,2)</f>
        <v>0</v>
      </c>
      <c r="K183" s="205" t="s">
        <v>125</v>
      </c>
      <c r="L183" s="39"/>
      <c r="M183" s="210" t="s">
        <v>1</v>
      </c>
      <c r="N183" s="211" t="s">
        <v>41</v>
      </c>
      <c r="O183" s="71"/>
      <c r="P183" s="212">
        <f aca="true" t="shared" si="21" ref="P183:P189">O183*H183</f>
        <v>0</v>
      </c>
      <c r="Q183" s="212">
        <v>0.00036</v>
      </c>
      <c r="R183" s="212">
        <f aca="true" t="shared" si="22" ref="R183:R189">Q183*H183</f>
        <v>0.00468</v>
      </c>
      <c r="S183" s="212">
        <v>0</v>
      </c>
      <c r="T183" s="213">
        <f aca="true" t="shared" si="23" ref="T183:T189"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14" t="s">
        <v>126</v>
      </c>
      <c r="AT183" s="214" t="s">
        <v>121</v>
      </c>
      <c r="AU183" s="214" t="s">
        <v>86</v>
      </c>
      <c r="AY183" s="17" t="s">
        <v>119</v>
      </c>
      <c r="BE183" s="215">
        <f aca="true" t="shared" si="24" ref="BE183:BE189">IF(N183="základní",J183,0)</f>
        <v>0</v>
      </c>
      <c r="BF183" s="215">
        <f aca="true" t="shared" si="25" ref="BF183:BF189">IF(N183="snížená",J183,0)</f>
        <v>0</v>
      </c>
      <c r="BG183" s="215">
        <f aca="true" t="shared" si="26" ref="BG183:BG189">IF(N183="zákl. přenesená",J183,0)</f>
        <v>0</v>
      </c>
      <c r="BH183" s="215">
        <f aca="true" t="shared" si="27" ref="BH183:BH189">IF(N183="sníž. přenesená",J183,0)</f>
        <v>0</v>
      </c>
      <c r="BI183" s="215">
        <f aca="true" t="shared" si="28" ref="BI183:BI189">IF(N183="nulová",J183,0)</f>
        <v>0</v>
      </c>
      <c r="BJ183" s="17" t="s">
        <v>84</v>
      </c>
      <c r="BK183" s="215">
        <f aca="true" t="shared" si="29" ref="BK183:BK189">ROUND(I183*H183,2)</f>
        <v>0</v>
      </c>
      <c r="BL183" s="17" t="s">
        <v>126</v>
      </c>
      <c r="BM183" s="214" t="s">
        <v>317</v>
      </c>
    </row>
    <row r="184" spans="1:65" s="2" customFormat="1" ht="16.5" customHeight="1">
      <c r="A184" s="34"/>
      <c r="B184" s="35"/>
      <c r="C184" s="228" t="s">
        <v>318</v>
      </c>
      <c r="D184" s="228" t="s">
        <v>257</v>
      </c>
      <c r="E184" s="229" t="s">
        <v>319</v>
      </c>
      <c r="F184" s="230" t="s">
        <v>320</v>
      </c>
      <c r="G184" s="231" t="s">
        <v>321</v>
      </c>
      <c r="H184" s="232">
        <v>26</v>
      </c>
      <c r="I184" s="233"/>
      <c r="J184" s="234">
        <f t="shared" si="20"/>
        <v>0</v>
      </c>
      <c r="K184" s="230" t="s">
        <v>1</v>
      </c>
      <c r="L184" s="235"/>
      <c r="M184" s="236" t="s">
        <v>1</v>
      </c>
      <c r="N184" s="237" t="s">
        <v>41</v>
      </c>
      <c r="O184" s="71"/>
      <c r="P184" s="212">
        <f t="shared" si="21"/>
        <v>0</v>
      </c>
      <c r="Q184" s="212">
        <v>1E-05</v>
      </c>
      <c r="R184" s="212">
        <f t="shared" si="22"/>
        <v>0.00026000000000000003</v>
      </c>
      <c r="S184" s="212">
        <v>0</v>
      </c>
      <c r="T184" s="213">
        <f t="shared" si="23"/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14" t="s">
        <v>154</v>
      </c>
      <c r="AT184" s="214" t="s">
        <v>257</v>
      </c>
      <c r="AU184" s="214" t="s">
        <v>86</v>
      </c>
      <c r="AY184" s="17" t="s">
        <v>119</v>
      </c>
      <c r="BE184" s="215">
        <f t="shared" si="24"/>
        <v>0</v>
      </c>
      <c r="BF184" s="215">
        <f t="shared" si="25"/>
        <v>0</v>
      </c>
      <c r="BG184" s="215">
        <f t="shared" si="26"/>
        <v>0</v>
      </c>
      <c r="BH184" s="215">
        <f t="shared" si="27"/>
        <v>0</v>
      </c>
      <c r="BI184" s="215">
        <f t="shared" si="28"/>
        <v>0</v>
      </c>
      <c r="BJ184" s="17" t="s">
        <v>84</v>
      </c>
      <c r="BK184" s="215">
        <f t="shared" si="29"/>
        <v>0</v>
      </c>
      <c r="BL184" s="17" t="s">
        <v>126</v>
      </c>
      <c r="BM184" s="214" t="s">
        <v>322</v>
      </c>
    </row>
    <row r="185" spans="1:65" s="2" customFormat="1" ht="16.5" customHeight="1">
      <c r="A185" s="34"/>
      <c r="B185" s="35"/>
      <c r="C185" s="228" t="s">
        <v>323</v>
      </c>
      <c r="D185" s="228" t="s">
        <v>257</v>
      </c>
      <c r="E185" s="229" t="s">
        <v>324</v>
      </c>
      <c r="F185" s="230" t="s">
        <v>325</v>
      </c>
      <c r="G185" s="231" t="s">
        <v>321</v>
      </c>
      <c r="H185" s="232">
        <v>13</v>
      </c>
      <c r="I185" s="233"/>
      <c r="J185" s="234">
        <f t="shared" si="20"/>
        <v>0</v>
      </c>
      <c r="K185" s="230" t="s">
        <v>1</v>
      </c>
      <c r="L185" s="235"/>
      <c r="M185" s="236" t="s">
        <v>1</v>
      </c>
      <c r="N185" s="237" t="s">
        <v>41</v>
      </c>
      <c r="O185" s="71"/>
      <c r="P185" s="212">
        <f t="shared" si="21"/>
        <v>0</v>
      </c>
      <c r="Q185" s="212">
        <v>1E-05</v>
      </c>
      <c r="R185" s="212">
        <f t="shared" si="22"/>
        <v>0.00013000000000000002</v>
      </c>
      <c r="S185" s="212">
        <v>0</v>
      </c>
      <c r="T185" s="213">
        <f t="shared" si="2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14" t="s">
        <v>154</v>
      </c>
      <c r="AT185" s="214" t="s">
        <v>257</v>
      </c>
      <c r="AU185" s="214" t="s">
        <v>86</v>
      </c>
      <c r="AY185" s="17" t="s">
        <v>119</v>
      </c>
      <c r="BE185" s="215">
        <f t="shared" si="24"/>
        <v>0</v>
      </c>
      <c r="BF185" s="215">
        <f t="shared" si="25"/>
        <v>0</v>
      </c>
      <c r="BG185" s="215">
        <f t="shared" si="26"/>
        <v>0</v>
      </c>
      <c r="BH185" s="215">
        <f t="shared" si="27"/>
        <v>0</v>
      </c>
      <c r="BI185" s="215">
        <f t="shared" si="28"/>
        <v>0</v>
      </c>
      <c r="BJ185" s="17" t="s">
        <v>84</v>
      </c>
      <c r="BK185" s="215">
        <f t="shared" si="29"/>
        <v>0</v>
      </c>
      <c r="BL185" s="17" t="s">
        <v>126</v>
      </c>
      <c r="BM185" s="214" t="s">
        <v>326</v>
      </c>
    </row>
    <row r="186" spans="1:65" s="2" customFormat="1" ht="21.75" customHeight="1">
      <c r="A186" s="34"/>
      <c r="B186" s="35"/>
      <c r="C186" s="203" t="s">
        <v>327</v>
      </c>
      <c r="D186" s="203" t="s">
        <v>121</v>
      </c>
      <c r="E186" s="204" t="s">
        <v>328</v>
      </c>
      <c r="F186" s="205" t="s">
        <v>329</v>
      </c>
      <c r="G186" s="206" t="s">
        <v>135</v>
      </c>
      <c r="H186" s="207">
        <v>22</v>
      </c>
      <c r="I186" s="208"/>
      <c r="J186" s="209">
        <f t="shared" si="20"/>
        <v>0</v>
      </c>
      <c r="K186" s="205" t="s">
        <v>125</v>
      </c>
      <c r="L186" s="39"/>
      <c r="M186" s="210" t="s">
        <v>1</v>
      </c>
      <c r="N186" s="211" t="s">
        <v>41</v>
      </c>
      <c r="O186" s="71"/>
      <c r="P186" s="212">
        <f t="shared" si="21"/>
        <v>0</v>
      </c>
      <c r="Q186" s="212">
        <v>0.00034</v>
      </c>
      <c r="R186" s="212">
        <f t="shared" si="22"/>
        <v>0.0074800000000000005</v>
      </c>
      <c r="S186" s="212">
        <v>0</v>
      </c>
      <c r="T186" s="213">
        <f t="shared" si="2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14" t="s">
        <v>126</v>
      </c>
      <c r="AT186" s="214" t="s">
        <v>121</v>
      </c>
      <c r="AU186" s="214" t="s">
        <v>86</v>
      </c>
      <c r="AY186" s="17" t="s">
        <v>119</v>
      </c>
      <c r="BE186" s="215">
        <f t="shared" si="24"/>
        <v>0</v>
      </c>
      <c r="BF186" s="215">
        <f t="shared" si="25"/>
        <v>0</v>
      </c>
      <c r="BG186" s="215">
        <f t="shared" si="26"/>
        <v>0</v>
      </c>
      <c r="BH186" s="215">
        <f t="shared" si="27"/>
        <v>0</v>
      </c>
      <c r="BI186" s="215">
        <f t="shared" si="28"/>
        <v>0</v>
      </c>
      <c r="BJ186" s="17" t="s">
        <v>84</v>
      </c>
      <c r="BK186" s="215">
        <f t="shared" si="29"/>
        <v>0</v>
      </c>
      <c r="BL186" s="17" t="s">
        <v>126</v>
      </c>
      <c r="BM186" s="214" t="s">
        <v>330</v>
      </c>
    </row>
    <row r="187" spans="1:65" s="2" customFormat="1" ht="21.75" customHeight="1">
      <c r="A187" s="34"/>
      <c r="B187" s="35"/>
      <c r="C187" s="203" t="s">
        <v>331</v>
      </c>
      <c r="D187" s="203" t="s">
        <v>121</v>
      </c>
      <c r="E187" s="204" t="s">
        <v>332</v>
      </c>
      <c r="F187" s="205" t="s">
        <v>333</v>
      </c>
      <c r="G187" s="206" t="s">
        <v>135</v>
      </c>
      <c r="H187" s="207">
        <v>13</v>
      </c>
      <c r="I187" s="208"/>
      <c r="J187" s="209">
        <f t="shared" si="20"/>
        <v>0</v>
      </c>
      <c r="K187" s="205" t="s">
        <v>125</v>
      </c>
      <c r="L187" s="39"/>
      <c r="M187" s="210" t="s">
        <v>1</v>
      </c>
      <c r="N187" s="211" t="s">
        <v>41</v>
      </c>
      <c r="O187" s="71"/>
      <c r="P187" s="212">
        <f t="shared" si="21"/>
        <v>0</v>
      </c>
      <c r="Q187" s="212">
        <v>0</v>
      </c>
      <c r="R187" s="212">
        <f t="shared" si="22"/>
        <v>0</v>
      </c>
      <c r="S187" s="212">
        <v>0</v>
      </c>
      <c r="T187" s="213">
        <f t="shared" si="2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14" t="s">
        <v>126</v>
      </c>
      <c r="AT187" s="214" t="s">
        <v>121</v>
      </c>
      <c r="AU187" s="214" t="s">
        <v>86</v>
      </c>
      <c r="AY187" s="17" t="s">
        <v>119</v>
      </c>
      <c r="BE187" s="215">
        <f t="shared" si="24"/>
        <v>0</v>
      </c>
      <c r="BF187" s="215">
        <f t="shared" si="25"/>
        <v>0</v>
      </c>
      <c r="BG187" s="215">
        <f t="shared" si="26"/>
        <v>0</v>
      </c>
      <c r="BH187" s="215">
        <f t="shared" si="27"/>
        <v>0</v>
      </c>
      <c r="BI187" s="215">
        <f t="shared" si="28"/>
        <v>0</v>
      </c>
      <c r="BJ187" s="17" t="s">
        <v>84</v>
      </c>
      <c r="BK187" s="215">
        <f t="shared" si="29"/>
        <v>0</v>
      </c>
      <c r="BL187" s="17" t="s">
        <v>126</v>
      </c>
      <c r="BM187" s="214" t="s">
        <v>334</v>
      </c>
    </row>
    <row r="188" spans="1:65" s="2" customFormat="1" ht="16.5" customHeight="1">
      <c r="A188" s="34"/>
      <c r="B188" s="35"/>
      <c r="C188" s="203" t="s">
        <v>335</v>
      </c>
      <c r="D188" s="203" t="s">
        <v>121</v>
      </c>
      <c r="E188" s="204" t="s">
        <v>336</v>
      </c>
      <c r="F188" s="205" t="s">
        <v>337</v>
      </c>
      <c r="G188" s="206" t="s">
        <v>135</v>
      </c>
      <c r="H188" s="207">
        <v>13</v>
      </c>
      <c r="I188" s="208"/>
      <c r="J188" s="209">
        <f t="shared" si="20"/>
        <v>0</v>
      </c>
      <c r="K188" s="205" t="s">
        <v>125</v>
      </c>
      <c r="L188" s="39"/>
      <c r="M188" s="210" t="s">
        <v>1</v>
      </c>
      <c r="N188" s="211" t="s">
        <v>41</v>
      </c>
      <c r="O188" s="71"/>
      <c r="P188" s="212">
        <f t="shared" si="21"/>
        <v>0</v>
      </c>
      <c r="Q188" s="212">
        <v>0</v>
      </c>
      <c r="R188" s="212">
        <f t="shared" si="22"/>
        <v>0</v>
      </c>
      <c r="S188" s="212">
        <v>0</v>
      </c>
      <c r="T188" s="213">
        <f t="shared" si="2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14" t="s">
        <v>126</v>
      </c>
      <c r="AT188" s="214" t="s">
        <v>121</v>
      </c>
      <c r="AU188" s="214" t="s">
        <v>86</v>
      </c>
      <c r="AY188" s="17" t="s">
        <v>119</v>
      </c>
      <c r="BE188" s="215">
        <f t="shared" si="24"/>
        <v>0</v>
      </c>
      <c r="BF188" s="215">
        <f t="shared" si="25"/>
        <v>0</v>
      </c>
      <c r="BG188" s="215">
        <f t="shared" si="26"/>
        <v>0</v>
      </c>
      <c r="BH188" s="215">
        <f t="shared" si="27"/>
        <v>0</v>
      </c>
      <c r="BI188" s="215">
        <f t="shared" si="28"/>
        <v>0</v>
      </c>
      <c r="BJ188" s="17" t="s">
        <v>84</v>
      </c>
      <c r="BK188" s="215">
        <f t="shared" si="29"/>
        <v>0</v>
      </c>
      <c r="BL188" s="17" t="s">
        <v>126</v>
      </c>
      <c r="BM188" s="214" t="s">
        <v>338</v>
      </c>
    </row>
    <row r="189" spans="1:65" s="2" customFormat="1" ht="21.75" customHeight="1">
      <c r="A189" s="34"/>
      <c r="B189" s="35"/>
      <c r="C189" s="203" t="s">
        <v>339</v>
      </c>
      <c r="D189" s="203" t="s">
        <v>121</v>
      </c>
      <c r="E189" s="204" t="s">
        <v>340</v>
      </c>
      <c r="F189" s="205" t="s">
        <v>341</v>
      </c>
      <c r="G189" s="206" t="s">
        <v>342</v>
      </c>
      <c r="H189" s="207">
        <v>0.063</v>
      </c>
      <c r="I189" s="208"/>
      <c r="J189" s="209">
        <f t="shared" si="20"/>
        <v>0</v>
      </c>
      <c r="K189" s="205" t="s">
        <v>125</v>
      </c>
      <c r="L189" s="39"/>
      <c r="M189" s="210" t="s">
        <v>1</v>
      </c>
      <c r="N189" s="211" t="s">
        <v>41</v>
      </c>
      <c r="O189" s="71"/>
      <c r="P189" s="212">
        <f t="shared" si="21"/>
        <v>0</v>
      </c>
      <c r="Q189" s="212">
        <v>0</v>
      </c>
      <c r="R189" s="212">
        <f t="shared" si="22"/>
        <v>0</v>
      </c>
      <c r="S189" s="212">
        <v>0</v>
      </c>
      <c r="T189" s="213">
        <f t="shared" si="2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14" t="s">
        <v>126</v>
      </c>
      <c r="AT189" s="214" t="s">
        <v>121</v>
      </c>
      <c r="AU189" s="214" t="s">
        <v>86</v>
      </c>
      <c r="AY189" s="17" t="s">
        <v>119</v>
      </c>
      <c r="BE189" s="215">
        <f t="shared" si="24"/>
        <v>0</v>
      </c>
      <c r="BF189" s="215">
        <f t="shared" si="25"/>
        <v>0</v>
      </c>
      <c r="BG189" s="215">
        <f t="shared" si="26"/>
        <v>0</v>
      </c>
      <c r="BH189" s="215">
        <f t="shared" si="27"/>
        <v>0</v>
      </c>
      <c r="BI189" s="215">
        <f t="shared" si="28"/>
        <v>0</v>
      </c>
      <c r="BJ189" s="17" t="s">
        <v>84</v>
      </c>
      <c r="BK189" s="215">
        <f t="shared" si="29"/>
        <v>0</v>
      </c>
      <c r="BL189" s="17" t="s">
        <v>126</v>
      </c>
      <c r="BM189" s="214" t="s">
        <v>343</v>
      </c>
    </row>
    <row r="190" spans="2:51" s="13" customFormat="1" ht="12">
      <c r="B190" s="216"/>
      <c r="C190" s="217"/>
      <c r="D190" s="218" t="s">
        <v>152</v>
      </c>
      <c r="E190" s="219" t="s">
        <v>1</v>
      </c>
      <c r="F190" s="220" t="s">
        <v>344</v>
      </c>
      <c r="G190" s="217"/>
      <c r="H190" s="221">
        <v>0.063</v>
      </c>
      <c r="I190" s="222"/>
      <c r="J190" s="217"/>
      <c r="K190" s="217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152</v>
      </c>
      <c r="AU190" s="227" t="s">
        <v>86</v>
      </c>
      <c r="AV190" s="13" t="s">
        <v>86</v>
      </c>
      <c r="AW190" s="13" t="s">
        <v>32</v>
      </c>
      <c r="AX190" s="13" t="s">
        <v>84</v>
      </c>
      <c r="AY190" s="227" t="s">
        <v>119</v>
      </c>
    </row>
    <row r="191" spans="1:65" s="2" customFormat="1" ht="16.5" customHeight="1">
      <c r="A191" s="34"/>
      <c r="B191" s="35"/>
      <c r="C191" s="228" t="s">
        <v>345</v>
      </c>
      <c r="D191" s="228" t="s">
        <v>257</v>
      </c>
      <c r="E191" s="229" t="s">
        <v>346</v>
      </c>
      <c r="F191" s="230" t="s">
        <v>347</v>
      </c>
      <c r="G191" s="231" t="s">
        <v>135</v>
      </c>
      <c r="H191" s="232">
        <v>252</v>
      </c>
      <c r="I191" s="233"/>
      <c r="J191" s="234">
        <f>ROUND(I191*H191,2)</f>
        <v>0</v>
      </c>
      <c r="K191" s="230" t="s">
        <v>1</v>
      </c>
      <c r="L191" s="235"/>
      <c r="M191" s="236" t="s">
        <v>1</v>
      </c>
      <c r="N191" s="237" t="s">
        <v>41</v>
      </c>
      <c r="O191" s="71"/>
      <c r="P191" s="212">
        <f>O191*H191</f>
        <v>0</v>
      </c>
      <c r="Q191" s="212">
        <v>0.001</v>
      </c>
      <c r="R191" s="212">
        <f>Q191*H191</f>
        <v>0.252</v>
      </c>
      <c r="S191" s="212">
        <v>0</v>
      </c>
      <c r="T191" s="213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14" t="s">
        <v>154</v>
      </c>
      <c r="AT191" s="214" t="s">
        <v>257</v>
      </c>
      <c r="AU191" s="214" t="s">
        <v>86</v>
      </c>
      <c r="AY191" s="17" t="s">
        <v>119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17" t="s">
        <v>84</v>
      </c>
      <c r="BK191" s="215">
        <f>ROUND(I191*H191,2)</f>
        <v>0</v>
      </c>
      <c r="BL191" s="17" t="s">
        <v>126</v>
      </c>
      <c r="BM191" s="214" t="s">
        <v>348</v>
      </c>
    </row>
    <row r="192" spans="2:51" s="13" customFormat="1" ht="12">
      <c r="B192" s="216"/>
      <c r="C192" s="217"/>
      <c r="D192" s="218" t="s">
        <v>152</v>
      </c>
      <c r="E192" s="219" t="s">
        <v>1</v>
      </c>
      <c r="F192" s="220" t="s">
        <v>349</v>
      </c>
      <c r="G192" s="217"/>
      <c r="H192" s="221">
        <v>252</v>
      </c>
      <c r="I192" s="222"/>
      <c r="J192" s="217"/>
      <c r="K192" s="217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152</v>
      </c>
      <c r="AU192" s="227" t="s">
        <v>86</v>
      </c>
      <c r="AV192" s="13" t="s">
        <v>86</v>
      </c>
      <c r="AW192" s="13" t="s">
        <v>32</v>
      </c>
      <c r="AX192" s="13" t="s">
        <v>84</v>
      </c>
      <c r="AY192" s="227" t="s">
        <v>119</v>
      </c>
    </row>
    <row r="193" spans="1:65" s="2" customFormat="1" ht="16.5" customHeight="1">
      <c r="A193" s="34"/>
      <c r="B193" s="35"/>
      <c r="C193" s="203" t="s">
        <v>350</v>
      </c>
      <c r="D193" s="203" t="s">
        <v>121</v>
      </c>
      <c r="E193" s="204" t="s">
        <v>351</v>
      </c>
      <c r="F193" s="205" t="s">
        <v>352</v>
      </c>
      <c r="G193" s="206" t="s">
        <v>260</v>
      </c>
      <c r="H193" s="207">
        <v>3</v>
      </c>
      <c r="I193" s="208"/>
      <c r="J193" s="209">
        <f>ROUND(I193*H193,2)</f>
        <v>0</v>
      </c>
      <c r="K193" s="205" t="s">
        <v>125</v>
      </c>
      <c r="L193" s="39"/>
      <c r="M193" s="210" t="s">
        <v>1</v>
      </c>
      <c r="N193" s="211" t="s">
        <v>41</v>
      </c>
      <c r="O193" s="71"/>
      <c r="P193" s="212">
        <f>O193*H193</f>
        <v>0</v>
      </c>
      <c r="Q193" s="212">
        <v>0</v>
      </c>
      <c r="R193" s="212">
        <f>Q193*H193</f>
        <v>0</v>
      </c>
      <c r="S193" s="212">
        <v>0</v>
      </c>
      <c r="T193" s="213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14" t="s">
        <v>126</v>
      </c>
      <c r="AT193" s="214" t="s">
        <v>121</v>
      </c>
      <c r="AU193" s="214" t="s">
        <v>86</v>
      </c>
      <c r="AY193" s="17" t="s">
        <v>119</v>
      </c>
      <c r="BE193" s="215">
        <f>IF(N193="základní",J193,0)</f>
        <v>0</v>
      </c>
      <c r="BF193" s="215">
        <f>IF(N193="snížená",J193,0)</f>
        <v>0</v>
      </c>
      <c r="BG193" s="215">
        <f>IF(N193="zákl. přenesená",J193,0)</f>
        <v>0</v>
      </c>
      <c r="BH193" s="215">
        <f>IF(N193="sníž. přenesená",J193,0)</f>
        <v>0</v>
      </c>
      <c r="BI193" s="215">
        <f>IF(N193="nulová",J193,0)</f>
        <v>0</v>
      </c>
      <c r="BJ193" s="17" t="s">
        <v>84</v>
      </c>
      <c r="BK193" s="215">
        <f>ROUND(I193*H193,2)</f>
        <v>0</v>
      </c>
      <c r="BL193" s="17" t="s">
        <v>126</v>
      </c>
      <c r="BM193" s="214" t="s">
        <v>353</v>
      </c>
    </row>
    <row r="194" spans="1:65" s="2" customFormat="1" ht="16.5" customHeight="1">
      <c r="A194" s="34"/>
      <c r="B194" s="35"/>
      <c r="C194" s="228" t="s">
        <v>354</v>
      </c>
      <c r="D194" s="228" t="s">
        <v>257</v>
      </c>
      <c r="E194" s="229" t="s">
        <v>355</v>
      </c>
      <c r="F194" s="230" t="s">
        <v>356</v>
      </c>
      <c r="G194" s="231" t="s">
        <v>260</v>
      </c>
      <c r="H194" s="232">
        <v>3</v>
      </c>
      <c r="I194" s="233"/>
      <c r="J194" s="234">
        <f>ROUND(I194*H194,2)</f>
        <v>0</v>
      </c>
      <c r="K194" s="230" t="s">
        <v>1</v>
      </c>
      <c r="L194" s="235"/>
      <c r="M194" s="236" t="s">
        <v>1</v>
      </c>
      <c r="N194" s="237" t="s">
        <v>41</v>
      </c>
      <c r="O194" s="71"/>
      <c r="P194" s="212">
        <f>O194*H194</f>
        <v>0</v>
      </c>
      <c r="Q194" s="212">
        <v>0</v>
      </c>
      <c r="R194" s="212">
        <f>Q194*H194</f>
        <v>0</v>
      </c>
      <c r="S194" s="212">
        <v>0</v>
      </c>
      <c r="T194" s="213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14" t="s">
        <v>154</v>
      </c>
      <c r="AT194" s="214" t="s">
        <v>257</v>
      </c>
      <c r="AU194" s="214" t="s">
        <v>86</v>
      </c>
      <c r="AY194" s="17" t="s">
        <v>119</v>
      </c>
      <c r="BE194" s="215">
        <f>IF(N194="základní",J194,0)</f>
        <v>0</v>
      </c>
      <c r="BF194" s="215">
        <f>IF(N194="snížená",J194,0)</f>
        <v>0</v>
      </c>
      <c r="BG194" s="215">
        <f>IF(N194="zákl. přenesená",J194,0)</f>
        <v>0</v>
      </c>
      <c r="BH194" s="215">
        <f>IF(N194="sníž. přenesená",J194,0)</f>
        <v>0</v>
      </c>
      <c r="BI194" s="215">
        <f>IF(N194="nulová",J194,0)</f>
        <v>0</v>
      </c>
      <c r="BJ194" s="17" t="s">
        <v>84</v>
      </c>
      <c r="BK194" s="215">
        <f>ROUND(I194*H194,2)</f>
        <v>0</v>
      </c>
      <c r="BL194" s="17" t="s">
        <v>126</v>
      </c>
      <c r="BM194" s="214" t="s">
        <v>357</v>
      </c>
    </row>
    <row r="195" spans="1:65" s="2" customFormat="1" ht="16.5" customHeight="1">
      <c r="A195" s="34"/>
      <c r="B195" s="35"/>
      <c r="C195" s="203" t="s">
        <v>358</v>
      </c>
      <c r="D195" s="203" t="s">
        <v>121</v>
      </c>
      <c r="E195" s="204" t="s">
        <v>359</v>
      </c>
      <c r="F195" s="205" t="s">
        <v>360</v>
      </c>
      <c r="G195" s="206" t="s">
        <v>260</v>
      </c>
      <c r="H195" s="207">
        <v>3</v>
      </c>
      <c r="I195" s="208"/>
      <c r="J195" s="209">
        <f>ROUND(I195*H195,2)</f>
        <v>0</v>
      </c>
      <c r="K195" s="205" t="s">
        <v>125</v>
      </c>
      <c r="L195" s="39"/>
      <c r="M195" s="210" t="s">
        <v>1</v>
      </c>
      <c r="N195" s="211" t="s">
        <v>41</v>
      </c>
      <c r="O195" s="71"/>
      <c r="P195" s="212">
        <f>O195*H195</f>
        <v>0</v>
      </c>
      <c r="Q195" s="212">
        <v>0</v>
      </c>
      <c r="R195" s="212">
        <f>Q195*H195</f>
        <v>0</v>
      </c>
      <c r="S195" s="212">
        <v>0</v>
      </c>
      <c r="T195" s="213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14" t="s">
        <v>126</v>
      </c>
      <c r="AT195" s="214" t="s">
        <v>121</v>
      </c>
      <c r="AU195" s="214" t="s">
        <v>86</v>
      </c>
      <c r="AY195" s="17" t="s">
        <v>119</v>
      </c>
      <c r="BE195" s="215">
        <f>IF(N195="základní",J195,0)</f>
        <v>0</v>
      </c>
      <c r="BF195" s="215">
        <f>IF(N195="snížená",J195,0)</f>
        <v>0</v>
      </c>
      <c r="BG195" s="215">
        <f>IF(N195="zákl. přenesená",J195,0)</f>
        <v>0</v>
      </c>
      <c r="BH195" s="215">
        <f>IF(N195="sníž. přenesená",J195,0)</f>
        <v>0</v>
      </c>
      <c r="BI195" s="215">
        <f>IF(N195="nulová",J195,0)</f>
        <v>0</v>
      </c>
      <c r="BJ195" s="17" t="s">
        <v>84</v>
      </c>
      <c r="BK195" s="215">
        <f>ROUND(I195*H195,2)</f>
        <v>0</v>
      </c>
      <c r="BL195" s="17" t="s">
        <v>126</v>
      </c>
      <c r="BM195" s="214" t="s">
        <v>361</v>
      </c>
    </row>
    <row r="196" spans="2:63" s="12" customFormat="1" ht="22.9" customHeight="1">
      <c r="B196" s="187"/>
      <c r="C196" s="188"/>
      <c r="D196" s="189" t="s">
        <v>75</v>
      </c>
      <c r="E196" s="201" t="s">
        <v>362</v>
      </c>
      <c r="F196" s="201" t="s">
        <v>363</v>
      </c>
      <c r="G196" s="188"/>
      <c r="H196" s="188"/>
      <c r="I196" s="191"/>
      <c r="J196" s="202">
        <f>BK196</f>
        <v>0</v>
      </c>
      <c r="K196" s="188"/>
      <c r="L196" s="193"/>
      <c r="M196" s="194"/>
      <c r="N196" s="195"/>
      <c r="O196" s="195"/>
      <c r="P196" s="196">
        <f>P197</f>
        <v>0</v>
      </c>
      <c r="Q196" s="195"/>
      <c r="R196" s="196">
        <f>R197</f>
        <v>0</v>
      </c>
      <c r="S196" s="195"/>
      <c r="T196" s="197">
        <f>T197</f>
        <v>0</v>
      </c>
      <c r="AR196" s="198" t="s">
        <v>84</v>
      </c>
      <c r="AT196" s="199" t="s">
        <v>75</v>
      </c>
      <c r="AU196" s="199" t="s">
        <v>84</v>
      </c>
      <c r="AY196" s="198" t="s">
        <v>119</v>
      </c>
      <c r="BK196" s="200">
        <f>BK197</f>
        <v>0</v>
      </c>
    </row>
    <row r="197" spans="1:65" s="2" customFormat="1" ht="21.75" customHeight="1">
      <c r="A197" s="34"/>
      <c r="B197" s="35"/>
      <c r="C197" s="203" t="s">
        <v>364</v>
      </c>
      <c r="D197" s="203" t="s">
        <v>121</v>
      </c>
      <c r="E197" s="204" t="s">
        <v>365</v>
      </c>
      <c r="F197" s="205" t="s">
        <v>366</v>
      </c>
      <c r="G197" s="206" t="s">
        <v>342</v>
      </c>
      <c r="H197" s="207">
        <v>1.389</v>
      </c>
      <c r="I197" s="208"/>
      <c r="J197" s="209">
        <f>ROUND(I197*H197,2)</f>
        <v>0</v>
      </c>
      <c r="K197" s="205" t="s">
        <v>125</v>
      </c>
      <c r="L197" s="39"/>
      <c r="M197" s="238" t="s">
        <v>1</v>
      </c>
      <c r="N197" s="239" t="s">
        <v>41</v>
      </c>
      <c r="O197" s="240"/>
      <c r="P197" s="241">
        <f>O197*H197</f>
        <v>0</v>
      </c>
      <c r="Q197" s="241">
        <v>0</v>
      </c>
      <c r="R197" s="241">
        <f>Q197*H197</f>
        <v>0</v>
      </c>
      <c r="S197" s="241">
        <v>0</v>
      </c>
      <c r="T197" s="242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14" t="s">
        <v>126</v>
      </c>
      <c r="AT197" s="214" t="s">
        <v>121</v>
      </c>
      <c r="AU197" s="214" t="s">
        <v>86</v>
      </c>
      <c r="AY197" s="17" t="s">
        <v>119</v>
      </c>
      <c r="BE197" s="215">
        <f>IF(N197="základní",J197,0)</f>
        <v>0</v>
      </c>
      <c r="BF197" s="215">
        <f>IF(N197="snížená",J197,0)</f>
        <v>0</v>
      </c>
      <c r="BG197" s="215">
        <f>IF(N197="zákl. přenesená",J197,0)</f>
        <v>0</v>
      </c>
      <c r="BH197" s="215">
        <f>IF(N197="sníž. přenesená",J197,0)</f>
        <v>0</v>
      </c>
      <c r="BI197" s="215">
        <f>IF(N197="nulová",J197,0)</f>
        <v>0</v>
      </c>
      <c r="BJ197" s="17" t="s">
        <v>84</v>
      </c>
      <c r="BK197" s="215">
        <f>ROUND(I197*H197,2)</f>
        <v>0</v>
      </c>
      <c r="BL197" s="17" t="s">
        <v>126</v>
      </c>
      <c r="BM197" s="214" t="s">
        <v>367</v>
      </c>
    </row>
    <row r="198" spans="1:31" s="2" customFormat="1" ht="6.95" customHeight="1">
      <c r="A198" s="34"/>
      <c r="B198" s="54"/>
      <c r="C198" s="55"/>
      <c r="D198" s="55"/>
      <c r="E198" s="55"/>
      <c r="F198" s="55"/>
      <c r="G198" s="55"/>
      <c r="H198" s="55"/>
      <c r="I198" s="152"/>
      <c r="J198" s="55"/>
      <c r="K198" s="55"/>
      <c r="L198" s="39"/>
      <c r="M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</row>
  </sheetData>
  <sheetProtection algorithmName="SHA-512" hashValue="Ie252P4UDnBk5PYVHWeeN7qc94mB8tpmb0cVQrEBjuiwl7g9UJF8QUHs9qap12iUKTJuJw5r/RJJu2A2kRQNAA==" saltValue="EaPQfw4bfn671s6ln3b41I10fHm/5E5vSNYnfigLQaytc/8rkdi0+fs7CxeYBZxqqFOqhCSn/dXPwcO3X1wsAg==" spinCount="100000" sheet="1" objects="1" scenarios="1" formatColumns="0" formatRows="0" autoFilter="0"/>
  <autoFilter ref="C118:K197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08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89</v>
      </c>
      <c r="AZ2" s="243" t="s">
        <v>368</v>
      </c>
      <c r="BA2" s="243" t="s">
        <v>1</v>
      </c>
      <c r="BB2" s="243" t="s">
        <v>1</v>
      </c>
      <c r="BC2" s="243" t="s">
        <v>369</v>
      </c>
      <c r="BD2" s="243" t="s">
        <v>86</v>
      </c>
    </row>
    <row r="3" spans="2:56" s="1" customFormat="1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86</v>
      </c>
      <c r="AZ3" s="243" t="s">
        <v>370</v>
      </c>
      <c r="BA3" s="243" t="s">
        <v>1</v>
      </c>
      <c r="BB3" s="243" t="s">
        <v>1</v>
      </c>
      <c r="BC3" s="243" t="s">
        <v>345</v>
      </c>
      <c r="BD3" s="243" t="s">
        <v>86</v>
      </c>
    </row>
    <row r="4" spans="2:56" s="1" customFormat="1" ht="24.95" customHeight="1">
      <c r="B4" s="20"/>
      <c r="D4" s="112" t="s">
        <v>93</v>
      </c>
      <c r="I4" s="108"/>
      <c r="L4" s="20"/>
      <c r="M4" s="113" t="s">
        <v>10</v>
      </c>
      <c r="AT4" s="17" t="s">
        <v>4</v>
      </c>
      <c r="AZ4" s="243" t="s">
        <v>371</v>
      </c>
      <c r="BA4" s="243" t="s">
        <v>1</v>
      </c>
      <c r="BB4" s="243" t="s">
        <v>1</v>
      </c>
      <c r="BC4" s="243" t="s">
        <v>372</v>
      </c>
      <c r="BD4" s="243" t="s">
        <v>86</v>
      </c>
    </row>
    <row r="5" spans="2:56" s="1" customFormat="1" ht="6.95" customHeight="1">
      <c r="B5" s="20"/>
      <c r="I5" s="108"/>
      <c r="L5" s="20"/>
      <c r="AZ5" s="243" t="s">
        <v>373</v>
      </c>
      <c r="BA5" s="243" t="s">
        <v>1</v>
      </c>
      <c r="BB5" s="243" t="s">
        <v>1</v>
      </c>
      <c r="BC5" s="243" t="s">
        <v>244</v>
      </c>
      <c r="BD5" s="243" t="s">
        <v>86</v>
      </c>
    </row>
    <row r="6" spans="2:56" s="1" customFormat="1" ht="12" customHeight="1">
      <c r="B6" s="20"/>
      <c r="D6" s="114" t="s">
        <v>16</v>
      </c>
      <c r="I6" s="108"/>
      <c r="L6" s="20"/>
      <c r="AZ6" s="243" t="s">
        <v>374</v>
      </c>
      <c r="BA6" s="243" t="s">
        <v>1</v>
      </c>
      <c r="BB6" s="243" t="s">
        <v>1</v>
      </c>
      <c r="BC6" s="243" t="s">
        <v>375</v>
      </c>
      <c r="BD6" s="243" t="s">
        <v>86</v>
      </c>
    </row>
    <row r="7" spans="2:56" s="1" customFormat="1" ht="16.5" customHeight="1">
      <c r="B7" s="20"/>
      <c r="E7" s="323" t="str">
        <f>'Rekapitulace stavby'!K6</f>
        <v>Společný pás pro cyklisty a chodce ul.Hřbitovní ve Valašském Meziříčí</v>
      </c>
      <c r="F7" s="324"/>
      <c r="G7" s="324"/>
      <c r="H7" s="324"/>
      <c r="I7" s="108"/>
      <c r="L7" s="20"/>
      <c r="AZ7" s="243" t="s">
        <v>376</v>
      </c>
      <c r="BA7" s="243" t="s">
        <v>1</v>
      </c>
      <c r="BB7" s="243" t="s">
        <v>1</v>
      </c>
      <c r="BC7" s="243" t="s">
        <v>377</v>
      </c>
      <c r="BD7" s="243" t="s">
        <v>86</v>
      </c>
    </row>
    <row r="8" spans="1:56" s="2" customFormat="1" ht="12" customHeight="1">
      <c r="A8" s="34"/>
      <c r="B8" s="39"/>
      <c r="C8" s="34"/>
      <c r="D8" s="114" t="s">
        <v>94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Z8" s="243" t="s">
        <v>378</v>
      </c>
      <c r="BA8" s="243" t="s">
        <v>1</v>
      </c>
      <c r="BB8" s="243" t="s">
        <v>1</v>
      </c>
      <c r="BC8" s="243" t="s">
        <v>379</v>
      </c>
      <c r="BD8" s="243" t="s">
        <v>86</v>
      </c>
    </row>
    <row r="9" spans="1:56" s="2" customFormat="1" ht="16.5" customHeight="1">
      <c r="A9" s="34"/>
      <c r="B9" s="39"/>
      <c r="C9" s="34"/>
      <c r="D9" s="34"/>
      <c r="E9" s="325" t="s">
        <v>380</v>
      </c>
      <c r="F9" s="326"/>
      <c r="G9" s="326"/>
      <c r="H9" s="326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Z9" s="243" t="s">
        <v>381</v>
      </c>
      <c r="BA9" s="243" t="s">
        <v>1</v>
      </c>
      <c r="BB9" s="243" t="s">
        <v>1</v>
      </c>
      <c r="BC9" s="243" t="s">
        <v>382</v>
      </c>
      <c r="BD9" s="243" t="s">
        <v>86</v>
      </c>
    </row>
    <row r="10" spans="1:56" s="2" customFormat="1" ht="12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Z10" s="243" t="s">
        <v>383</v>
      </c>
      <c r="BA10" s="243" t="s">
        <v>1</v>
      </c>
      <c r="BB10" s="243" t="s">
        <v>1</v>
      </c>
      <c r="BC10" s="243" t="s">
        <v>384</v>
      </c>
      <c r="BD10" s="243" t="s">
        <v>86</v>
      </c>
    </row>
    <row r="11" spans="1:56" s="2" customFormat="1" ht="12" customHeight="1">
      <c r="A11" s="34"/>
      <c r="B11" s="39"/>
      <c r="C11" s="34"/>
      <c r="D11" s="114" t="s">
        <v>18</v>
      </c>
      <c r="E11" s="34"/>
      <c r="F11" s="116" t="s">
        <v>1</v>
      </c>
      <c r="G11" s="34"/>
      <c r="H11" s="34"/>
      <c r="I11" s="117" t="s">
        <v>19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Z11" s="243" t="s">
        <v>385</v>
      </c>
      <c r="BA11" s="243" t="s">
        <v>1</v>
      </c>
      <c r="BB11" s="243" t="s">
        <v>1</v>
      </c>
      <c r="BC11" s="243" t="s">
        <v>386</v>
      </c>
      <c r="BD11" s="243" t="s">
        <v>86</v>
      </c>
    </row>
    <row r="12" spans="1:56" s="2" customFormat="1" ht="12" customHeight="1">
      <c r="A12" s="34"/>
      <c r="B12" s="39"/>
      <c r="C12" s="34"/>
      <c r="D12" s="114" t="s">
        <v>20</v>
      </c>
      <c r="E12" s="34"/>
      <c r="F12" s="116" t="s">
        <v>21</v>
      </c>
      <c r="G12" s="34"/>
      <c r="H12" s="34"/>
      <c r="I12" s="117" t="s">
        <v>22</v>
      </c>
      <c r="J12" s="118" t="str">
        <f>'Rekapitulace stavby'!AN8</f>
        <v>7. 1. 2020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Z12" s="243" t="s">
        <v>47</v>
      </c>
      <c r="BA12" s="243" t="s">
        <v>1</v>
      </c>
      <c r="BB12" s="243" t="s">
        <v>1</v>
      </c>
      <c r="BC12" s="243" t="s">
        <v>387</v>
      </c>
      <c r="BD12" s="243" t="s">
        <v>86</v>
      </c>
    </row>
    <row r="13" spans="1:5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Z13" s="243" t="s">
        <v>388</v>
      </c>
      <c r="BA13" s="243" t="s">
        <v>1</v>
      </c>
      <c r="BB13" s="243" t="s">
        <v>1</v>
      </c>
      <c r="BC13" s="243" t="s">
        <v>314</v>
      </c>
      <c r="BD13" s="243" t="s">
        <v>86</v>
      </c>
    </row>
    <row r="14" spans="1:56" s="2" customFormat="1" ht="12" customHeight="1">
      <c r="A14" s="34"/>
      <c r="B14" s="39"/>
      <c r="C14" s="34"/>
      <c r="D14" s="114" t="s">
        <v>24</v>
      </c>
      <c r="E14" s="34"/>
      <c r="F14" s="34"/>
      <c r="G14" s="34"/>
      <c r="H14" s="34"/>
      <c r="I14" s="117" t="s">
        <v>25</v>
      </c>
      <c r="J14" s="116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Z14" s="243" t="s">
        <v>389</v>
      </c>
      <c r="BA14" s="243" t="s">
        <v>1</v>
      </c>
      <c r="BB14" s="243" t="s">
        <v>1</v>
      </c>
      <c r="BC14" s="243" t="s">
        <v>390</v>
      </c>
      <c r="BD14" s="243" t="s">
        <v>86</v>
      </c>
    </row>
    <row r="15" spans="1:56" s="2" customFormat="1" ht="18" customHeight="1">
      <c r="A15" s="34"/>
      <c r="B15" s="39"/>
      <c r="C15" s="34"/>
      <c r="D15" s="34"/>
      <c r="E15" s="116" t="s">
        <v>26</v>
      </c>
      <c r="F15" s="34"/>
      <c r="G15" s="34"/>
      <c r="H15" s="34"/>
      <c r="I15" s="117" t="s">
        <v>27</v>
      </c>
      <c r="J15" s="116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Z15" s="243" t="s">
        <v>391</v>
      </c>
      <c r="BA15" s="243" t="s">
        <v>1</v>
      </c>
      <c r="BB15" s="243" t="s">
        <v>1</v>
      </c>
      <c r="BC15" s="243" t="s">
        <v>392</v>
      </c>
      <c r="BD15" s="243" t="s">
        <v>86</v>
      </c>
    </row>
    <row r="16" spans="1:5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Z16" s="243" t="s">
        <v>393</v>
      </c>
      <c r="BA16" s="243" t="s">
        <v>1</v>
      </c>
      <c r="BB16" s="243" t="s">
        <v>1</v>
      </c>
      <c r="BC16" s="243" t="s">
        <v>394</v>
      </c>
      <c r="BD16" s="243" t="s">
        <v>86</v>
      </c>
    </row>
    <row r="17" spans="1:56" s="2" customFormat="1" ht="12" customHeight="1">
      <c r="A17" s="34"/>
      <c r="B17" s="39"/>
      <c r="C17" s="34"/>
      <c r="D17" s="114" t="s">
        <v>28</v>
      </c>
      <c r="E17" s="34"/>
      <c r="F17" s="34"/>
      <c r="G17" s="34"/>
      <c r="H17" s="34"/>
      <c r="I17" s="117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Z17" s="243" t="s">
        <v>395</v>
      </c>
      <c r="BA17" s="243" t="s">
        <v>1</v>
      </c>
      <c r="BB17" s="243" t="s">
        <v>1</v>
      </c>
      <c r="BC17" s="243" t="s">
        <v>396</v>
      </c>
      <c r="BD17" s="243" t="s">
        <v>86</v>
      </c>
    </row>
    <row r="18" spans="1:56" s="2" customFormat="1" ht="18" customHeight="1">
      <c r="A18" s="34"/>
      <c r="B18" s="39"/>
      <c r="C18" s="34"/>
      <c r="D18" s="34"/>
      <c r="E18" s="327" t="str">
        <f>'Rekapitulace stavby'!E14</f>
        <v>Vyplň údaj</v>
      </c>
      <c r="F18" s="328"/>
      <c r="G18" s="328"/>
      <c r="H18" s="328"/>
      <c r="I18" s="117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Z18" s="243" t="s">
        <v>397</v>
      </c>
      <c r="BA18" s="243" t="s">
        <v>1</v>
      </c>
      <c r="BB18" s="243" t="s">
        <v>1</v>
      </c>
      <c r="BC18" s="243" t="s">
        <v>398</v>
      </c>
      <c r="BD18" s="243" t="s">
        <v>86</v>
      </c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4" t="s">
        <v>30</v>
      </c>
      <c r="E20" s="34"/>
      <c r="F20" s="34"/>
      <c r="G20" s="34"/>
      <c r="H20" s="34"/>
      <c r="I20" s="117" t="s">
        <v>25</v>
      </c>
      <c r="J20" s="116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6" t="s">
        <v>31</v>
      </c>
      <c r="F21" s="34"/>
      <c r="G21" s="34"/>
      <c r="H21" s="34"/>
      <c r="I21" s="117" t="s">
        <v>27</v>
      </c>
      <c r="J21" s="116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4" t="s">
        <v>33</v>
      </c>
      <c r="E23" s="34"/>
      <c r="F23" s="34"/>
      <c r="G23" s="34"/>
      <c r="H23" s="34"/>
      <c r="I23" s="117" t="s">
        <v>25</v>
      </c>
      <c r="J23" s="116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6" t="s">
        <v>34</v>
      </c>
      <c r="F24" s="34"/>
      <c r="G24" s="34"/>
      <c r="H24" s="34"/>
      <c r="I24" s="117" t="s">
        <v>27</v>
      </c>
      <c r="J24" s="116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4" t="s">
        <v>35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9"/>
      <c r="B27" s="120"/>
      <c r="C27" s="119"/>
      <c r="D27" s="119"/>
      <c r="E27" s="329" t="s">
        <v>1</v>
      </c>
      <c r="F27" s="329"/>
      <c r="G27" s="329"/>
      <c r="H27" s="329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36</v>
      </c>
      <c r="E30" s="34"/>
      <c r="F30" s="34"/>
      <c r="G30" s="34"/>
      <c r="H30" s="34"/>
      <c r="I30" s="115"/>
      <c r="J30" s="126">
        <f>ROUND(J126,2)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38</v>
      </c>
      <c r="G32" s="34"/>
      <c r="H32" s="34"/>
      <c r="I32" s="128" t="s">
        <v>37</v>
      </c>
      <c r="J32" s="127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9" t="s">
        <v>40</v>
      </c>
      <c r="E33" s="114" t="s">
        <v>41</v>
      </c>
      <c r="F33" s="130">
        <f>ROUND((SUM(BE126:BE478)),2)</f>
        <v>0</v>
      </c>
      <c r="G33" s="34"/>
      <c r="H33" s="34"/>
      <c r="I33" s="131">
        <v>0.21</v>
      </c>
      <c r="J33" s="130">
        <f>ROUND(((SUM(BE126:BE478))*I33),2)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4" t="s">
        <v>42</v>
      </c>
      <c r="F34" s="130">
        <f>ROUND((SUM(BF126:BF478)),2)</f>
        <v>0</v>
      </c>
      <c r="G34" s="34"/>
      <c r="H34" s="34"/>
      <c r="I34" s="131">
        <v>0.15</v>
      </c>
      <c r="J34" s="130">
        <f>ROUND(((SUM(BF126:BF478))*I34),2)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4" t="s">
        <v>43</v>
      </c>
      <c r="F35" s="130">
        <f>ROUND((SUM(BG126:BG478)),2)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4" t="s">
        <v>44</v>
      </c>
      <c r="F36" s="130">
        <f>ROUND((SUM(BH126:BH478)),2)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4" t="s">
        <v>45</v>
      </c>
      <c r="F37" s="130">
        <f>ROUND((SUM(BI126:BI478)),2)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2"/>
      <c r="D39" s="133" t="s">
        <v>46</v>
      </c>
      <c r="E39" s="134"/>
      <c r="F39" s="134"/>
      <c r="G39" s="135" t="s">
        <v>47</v>
      </c>
      <c r="H39" s="136" t="s">
        <v>48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08"/>
      <c r="L41" s="20"/>
    </row>
    <row r="42" spans="2:12" s="1" customFormat="1" ht="14.45" customHeight="1">
      <c r="B42" s="20"/>
      <c r="I42" s="108"/>
      <c r="L42" s="20"/>
    </row>
    <row r="43" spans="2:12" s="1" customFormat="1" ht="14.45" customHeight="1">
      <c r="B43" s="20"/>
      <c r="I43" s="108"/>
      <c r="L43" s="20"/>
    </row>
    <row r="44" spans="2:12" s="1" customFormat="1" ht="14.45" customHeight="1">
      <c r="B44" s="20"/>
      <c r="I44" s="108"/>
      <c r="L44" s="20"/>
    </row>
    <row r="45" spans="2:12" s="1" customFormat="1" ht="14.45" customHeight="1">
      <c r="B45" s="20"/>
      <c r="I45" s="108"/>
      <c r="L45" s="20"/>
    </row>
    <row r="46" spans="2:12" s="1" customFormat="1" ht="14.45" customHeight="1">
      <c r="B46" s="20"/>
      <c r="I46" s="108"/>
      <c r="L46" s="20"/>
    </row>
    <row r="47" spans="2:12" s="1" customFormat="1" ht="14.45" customHeight="1">
      <c r="B47" s="20"/>
      <c r="I47" s="108"/>
      <c r="L47" s="20"/>
    </row>
    <row r="48" spans="2:12" s="1" customFormat="1" ht="14.45" customHeight="1">
      <c r="B48" s="20"/>
      <c r="I48" s="108"/>
      <c r="L48" s="20"/>
    </row>
    <row r="49" spans="2:12" s="1" customFormat="1" ht="14.45" customHeight="1">
      <c r="B49" s="20"/>
      <c r="I49" s="108"/>
      <c r="L49" s="20"/>
    </row>
    <row r="50" spans="2:12" s="2" customFormat="1" ht="14.45" customHeight="1">
      <c r="B50" s="51"/>
      <c r="D50" s="140" t="s">
        <v>49</v>
      </c>
      <c r="E50" s="141"/>
      <c r="F50" s="141"/>
      <c r="G50" s="140" t="s">
        <v>50</v>
      </c>
      <c r="H50" s="141"/>
      <c r="I50" s="142"/>
      <c r="J50" s="141"/>
      <c r="K50" s="141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3" t="s">
        <v>51</v>
      </c>
      <c r="E61" s="144"/>
      <c r="F61" s="145" t="s">
        <v>52</v>
      </c>
      <c r="G61" s="143" t="s">
        <v>51</v>
      </c>
      <c r="H61" s="144"/>
      <c r="I61" s="146"/>
      <c r="J61" s="147" t="s">
        <v>52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40" t="s">
        <v>53</v>
      </c>
      <c r="E65" s="148"/>
      <c r="F65" s="148"/>
      <c r="G65" s="140" t="s">
        <v>54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3" t="s">
        <v>51</v>
      </c>
      <c r="E76" s="144"/>
      <c r="F76" s="145" t="s">
        <v>52</v>
      </c>
      <c r="G76" s="143" t="s">
        <v>51</v>
      </c>
      <c r="H76" s="144"/>
      <c r="I76" s="146"/>
      <c r="J76" s="147" t="s">
        <v>52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96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1" t="str">
        <f>E7</f>
        <v>Společný pás pro cyklisty a chodce ul.Hřbitovní ve Valašském Meziříčí</v>
      </c>
      <c r="F85" s="322"/>
      <c r="G85" s="322"/>
      <c r="H85" s="322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94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90" t="str">
        <f>E9</f>
        <v>02 - SO 01 Společný pás pro cyklisty a chodce</v>
      </c>
      <c r="F87" s="320"/>
      <c r="G87" s="320"/>
      <c r="H87" s="320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Valašské Meziříčí</v>
      </c>
      <c r="G89" s="36"/>
      <c r="H89" s="36"/>
      <c r="I89" s="117" t="s">
        <v>22</v>
      </c>
      <c r="J89" s="66" t="str">
        <f>IF(J12="","",J12)</f>
        <v>7. 1. 2020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Město Valašské Meziříčí</v>
      </c>
      <c r="G91" s="36"/>
      <c r="H91" s="36"/>
      <c r="I91" s="117" t="s">
        <v>30</v>
      </c>
      <c r="J91" s="32" t="str">
        <f>E21</f>
        <v>Ing.Pavel Čunek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117" t="s">
        <v>33</v>
      </c>
      <c r="J92" s="32" t="str">
        <f>E24</f>
        <v>Fajfrová Irena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6" t="s">
        <v>97</v>
      </c>
      <c r="D94" s="157"/>
      <c r="E94" s="157"/>
      <c r="F94" s="157"/>
      <c r="G94" s="157"/>
      <c r="H94" s="157"/>
      <c r="I94" s="158"/>
      <c r="J94" s="159" t="s">
        <v>98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0" t="s">
        <v>99</v>
      </c>
      <c r="D96" s="36"/>
      <c r="E96" s="36"/>
      <c r="F96" s="36"/>
      <c r="G96" s="36"/>
      <c r="H96" s="36"/>
      <c r="I96" s="115"/>
      <c r="J96" s="84">
        <f>J126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100</v>
      </c>
    </row>
    <row r="97" spans="2:12" s="9" customFormat="1" ht="24.95" customHeight="1">
      <c r="B97" s="161"/>
      <c r="C97" s="162"/>
      <c r="D97" s="163" t="s">
        <v>101</v>
      </c>
      <c r="E97" s="164"/>
      <c r="F97" s="164"/>
      <c r="G97" s="164"/>
      <c r="H97" s="164"/>
      <c r="I97" s="165"/>
      <c r="J97" s="166">
        <f>J127</f>
        <v>0</v>
      </c>
      <c r="K97" s="162"/>
      <c r="L97" s="167"/>
    </row>
    <row r="98" spans="2:12" s="10" customFormat="1" ht="19.9" customHeight="1">
      <c r="B98" s="168"/>
      <c r="C98" s="169"/>
      <c r="D98" s="170" t="s">
        <v>102</v>
      </c>
      <c r="E98" s="171"/>
      <c r="F98" s="171"/>
      <c r="G98" s="171"/>
      <c r="H98" s="171"/>
      <c r="I98" s="172"/>
      <c r="J98" s="173">
        <f>J128</f>
        <v>0</v>
      </c>
      <c r="K98" s="169"/>
      <c r="L98" s="174"/>
    </row>
    <row r="99" spans="2:12" s="10" customFormat="1" ht="19.9" customHeight="1">
      <c r="B99" s="168"/>
      <c r="C99" s="169"/>
      <c r="D99" s="170" t="s">
        <v>399</v>
      </c>
      <c r="E99" s="171"/>
      <c r="F99" s="171"/>
      <c r="G99" s="171"/>
      <c r="H99" s="171"/>
      <c r="I99" s="172"/>
      <c r="J99" s="173">
        <f>J255</f>
        <v>0</v>
      </c>
      <c r="K99" s="169"/>
      <c r="L99" s="174"/>
    </row>
    <row r="100" spans="2:12" s="10" customFormat="1" ht="19.9" customHeight="1">
      <c r="B100" s="168"/>
      <c r="C100" s="169"/>
      <c r="D100" s="170" t="s">
        <v>400</v>
      </c>
      <c r="E100" s="171"/>
      <c r="F100" s="171"/>
      <c r="G100" s="171"/>
      <c r="H100" s="171"/>
      <c r="I100" s="172"/>
      <c r="J100" s="173">
        <f>J261</f>
        <v>0</v>
      </c>
      <c r="K100" s="169"/>
      <c r="L100" s="174"/>
    </row>
    <row r="101" spans="2:12" s="10" customFormat="1" ht="19.9" customHeight="1">
      <c r="B101" s="168"/>
      <c r="C101" s="169"/>
      <c r="D101" s="170" t="s">
        <v>401</v>
      </c>
      <c r="E101" s="171"/>
      <c r="F101" s="171"/>
      <c r="G101" s="171"/>
      <c r="H101" s="171"/>
      <c r="I101" s="172"/>
      <c r="J101" s="173">
        <f>J277</f>
        <v>0</v>
      </c>
      <c r="K101" s="169"/>
      <c r="L101" s="174"/>
    </row>
    <row r="102" spans="2:12" s="10" customFormat="1" ht="19.9" customHeight="1">
      <c r="B102" s="168"/>
      <c r="C102" s="169"/>
      <c r="D102" s="170" t="s">
        <v>402</v>
      </c>
      <c r="E102" s="171"/>
      <c r="F102" s="171"/>
      <c r="G102" s="171"/>
      <c r="H102" s="171"/>
      <c r="I102" s="172"/>
      <c r="J102" s="173">
        <f>J286</f>
        <v>0</v>
      </c>
      <c r="K102" s="169"/>
      <c r="L102" s="174"/>
    </row>
    <row r="103" spans="2:12" s="10" customFormat="1" ht="19.9" customHeight="1">
      <c r="B103" s="168"/>
      <c r="C103" s="169"/>
      <c r="D103" s="170" t="s">
        <v>403</v>
      </c>
      <c r="E103" s="171"/>
      <c r="F103" s="171"/>
      <c r="G103" s="171"/>
      <c r="H103" s="171"/>
      <c r="I103" s="172"/>
      <c r="J103" s="173">
        <f>J365</f>
        <v>0</v>
      </c>
      <c r="K103" s="169"/>
      <c r="L103" s="174"/>
    </row>
    <row r="104" spans="2:12" s="10" customFormat="1" ht="19.9" customHeight="1">
      <c r="B104" s="168"/>
      <c r="C104" s="169"/>
      <c r="D104" s="170" t="s">
        <v>404</v>
      </c>
      <c r="E104" s="171"/>
      <c r="F104" s="171"/>
      <c r="G104" s="171"/>
      <c r="H104" s="171"/>
      <c r="I104" s="172"/>
      <c r="J104" s="173">
        <f>J384</f>
        <v>0</v>
      </c>
      <c r="K104" s="169"/>
      <c r="L104" s="174"/>
    </row>
    <row r="105" spans="2:12" s="10" customFormat="1" ht="19.9" customHeight="1">
      <c r="B105" s="168"/>
      <c r="C105" s="169"/>
      <c r="D105" s="170" t="s">
        <v>405</v>
      </c>
      <c r="E105" s="171"/>
      <c r="F105" s="171"/>
      <c r="G105" s="171"/>
      <c r="H105" s="171"/>
      <c r="I105" s="172"/>
      <c r="J105" s="173">
        <f>J456</f>
        <v>0</v>
      </c>
      <c r="K105" s="169"/>
      <c r="L105" s="174"/>
    </row>
    <row r="106" spans="2:12" s="10" customFormat="1" ht="19.9" customHeight="1">
      <c r="B106" s="168"/>
      <c r="C106" s="169"/>
      <c r="D106" s="170" t="s">
        <v>103</v>
      </c>
      <c r="E106" s="171"/>
      <c r="F106" s="171"/>
      <c r="G106" s="171"/>
      <c r="H106" s="171"/>
      <c r="I106" s="172"/>
      <c r="J106" s="173">
        <f>J477</f>
        <v>0</v>
      </c>
      <c r="K106" s="169"/>
      <c r="L106" s="174"/>
    </row>
    <row r="107" spans="1:31" s="2" customFormat="1" ht="21.75" customHeight="1">
      <c r="A107" s="34"/>
      <c r="B107" s="35"/>
      <c r="C107" s="36"/>
      <c r="D107" s="36"/>
      <c r="E107" s="36"/>
      <c r="F107" s="36"/>
      <c r="G107" s="36"/>
      <c r="H107" s="36"/>
      <c r="I107" s="115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54"/>
      <c r="C108" s="55"/>
      <c r="D108" s="55"/>
      <c r="E108" s="55"/>
      <c r="F108" s="55"/>
      <c r="G108" s="55"/>
      <c r="H108" s="55"/>
      <c r="I108" s="152"/>
      <c r="J108" s="55"/>
      <c r="K108" s="55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12" spans="1:31" s="2" customFormat="1" ht="6.95" customHeight="1">
      <c r="A112" s="34"/>
      <c r="B112" s="56"/>
      <c r="C112" s="57"/>
      <c r="D112" s="57"/>
      <c r="E112" s="57"/>
      <c r="F112" s="57"/>
      <c r="G112" s="57"/>
      <c r="H112" s="57"/>
      <c r="I112" s="155"/>
      <c r="J112" s="57"/>
      <c r="K112" s="57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4.95" customHeight="1">
      <c r="A113" s="34"/>
      <c r="B113" s="35"/>
      <c r="C113" s="23" t="s">
        <v>104</v>
      </c>
      <c r="D113" s="36"/>
      <c r="E113" s="36"/>
      <c r="F113" s="36"/>
      <c r="G113" s="36"/>
      <c r="H113" s="36"/>
      <c r="I113" s="115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115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16</v>
      </c>
      <c r="D115" s="36"/>
      <c r="E115" s="36"/>
      <c r="F115" s="36"/>
      <c r="G115" s="36"/>
      <c r="H115" s="36"/>
      <c r="I115" s="115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321" t="str">
        <f>E7</f>
        <v>Společný pás pro cyklisty a chodce ul.Hřbitovní ve Valašském Meziříčí</v>
      </c>
      <c r="F116" s="322"/>
      <c r="G116" s="322"/>
      <c r="H116" s="322"/>
      <c r="I116" s="115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94</v>
      </c>
      <c r="D117" s="36"/>
      <c r="E117" s="36"/>
      <c r="F117" s="36"/>
      <c r="G117" s="36"/>
      <c r="H117" s="36"/>
      <c r="I117" s="115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90" t="str">
        <f>E9</f>
        <v>02 - SO 01 Společný pás pro cyklisty a chodce</v>
      </c>
      <c r="F118" s="320"/>
      <c r="G118" s="320"/>
      <c r="H118" s="320"/>
      <c r="I118" s="115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115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20</v>
      </c>
      <c r="D120" s="36"/>
      <c r="E120" s="36"/>
      <c r="F120" s="27" t="str">
        <f>F12</f>
        <v>Valašské Meziříčí</v>
      </c>
      <c r="G120" s="36"/>
      <c r="H120" s="36"/>
      <c r="I120" s="117" t="s">
        <v>22</v>
      </c>
      <c r="J120" s="66" t="str">
        <f>IF(J12="","",J12)</f>
        <v>7. 1. 2020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115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2" customHeight="1">
      <c r="A122" s="34"/>
      <c r="B122" s="35"/>
      <c r="C122" s="29" t="s">
        <v>24</v>
      </c>
      <c r="D122" s="36"/>
      <c r="E122" s="36"/>
      <c r="F122" s="27" t="str">
        <f>E15</f>
        <v>Město Valašské Meziříčí</v>
      </c>
      <c r="G122" s="36"/>
      <c r="H122" s="36"/>
      <c r="I122" s="117" t="s">
        <v>30</v>
      </c>
      <c r="J122" s="32" t="str">
        <f>E21</f>
        <v>Ing.Pavel Čunek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2" customHeight="1">
      <c r="A123" s="34"/>
      <c r="B123" s="35"/>
      <c r="C123" s="29" t="s">
        <v>28</v>
      </c>
      <c r="D123" s="36"/>
      <c r="E123" s="36"/>
      <c r="F123" s="27" t="str">
        <f>IF(E18="","",E18)</f>
        <v>Vyplň údaj</v>
      </c>
      <c r="G123" s="36"/>
      <c r="H123" s="36"/>
      <c r="I123" s="117" t="s">
        <v>33</v>
      </c>
      <c r="J123" s="32" t="str">
        <f>E24</f>
        <v>Fajfrová Irena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0.35" customHeight="1">
      <c r="A124" s="34"/>
      <c r="B124" s="35"/>
      <c r="C124" s="36"/>
      <c r="D124" s="36"/>
      <c r="E124" s="36"/>
      <c r="F124" s="36"/>
      <c r="G124" s="36"/>
      <c r="H124" s="36"/>
      <c r="I124" s="115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11" customFormat="1" ht="29.25" customHeight="1">
      <c r="A125" s="175"/>
      <c r="B125" s="176"/>
      <c r="C125" s="177" t="s">
        <v>105</v>
      </c>
      <c r="D125" s="178" t="s">
        <v>61</v>
      </c>
      <c r="E125" s="178" t="s">
        <v>57</v>
      </c>
      <c r="F125" s="178" t="s">
        <v>58</v>
      </c>
      <c r="G125" s="178" t="s">
        <v>106</v>
      </c>
      <c r="H125" s="178" t="s">
        <v>107</v>
      </c>
      <c r="I125" s="179" t="s">
        <v>108</v>
      </c>
      <c r="J125" s="178" t="s">
        <v>98</v>
      </c>
      <c r="K125" s="180" t="s">
        <v>109</v>
      </c>
      <c r="L125" s="181"/>
      <c r="M125" s="75" t="s">
        <v>1</v>
      </c>
      <c r="N125" s="76" t="s">
        <v>40</v>
      </c>
      <c r="O125" s="76" t="s">
        <v>110</v>
      </c>
      <c r="P125" s="76" t="s">
        <v>111</v>
      </c>
      <c r="Q125" s="76" t="s">
        <v>112</v>
      </c>
      <c r="R125" s="76" t="s">
        <v>113</v>
      </c>
      <c r="S125" s="76" t="s">
        <v>114</v>
      </c>
      <c r="T125" s="77" t="s">
        <v>115</v>
      </c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</row>
    <row r="126" spans="1:63" s="2" customFormat="1" ht="22.9" customHeight="1">
      <c r="A126" s="34"/>
      <c r="B126" s="35"/>
      <c r="C126" s="82" t="s">
        <v>116</v>
      </c>
      <c r="D126" s="36"/>
      <c r="E126" s="36"/>
      <c r="F126" s="36"/>
      <c r="G126" s="36"/>
      <c r="H126" s="36"/>
      <c r="I126" s="115"/>
      <c r="J126" s="182">
        <f>BK126</f>
        <v>0</v>
      </c>
      <c r="K126" s="36"/>
      <c r="L126" s="39"/>
      <c r="M126" s="78"/>
      <c r="N126" s="183"/>
      <c r="O126" s="79"/>
      <c r="P126" s="184">
        <f>P127</f>
        <v>0</v>
      </c>
      <c r="Q126" s="79"/>
      <c r="R126" s="184">
        <f>R127</f>
        <v>1248.9261141600002</v>
      </c>
      <c r="S126" s="79"/>
      <c r="T126" s="185">
        <f>T127</f>
        <v>748.6995700000001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75</v>
      </c>
      <c r="AU126" s="17" t="s">
        <v>100</v>
      </c>
      <c r="BK126" s="186">
        <f>BK127</f>
        <v>0</v>
      </c>
    </row>
    <row r="127" spans="2:63" s="12" customFormat="1" ht="25.9" customHeight="1">
      <c r="B127" s="187"/>
      <c r="C127" s="188"/>
      <c r="D127" s="189" t="s">
        <v>75</v>
      </c>
      <c r="E127" s="190" t="s">
        <v>117</v>
      </c>
      <c r="F127" s="190" t="s">
        <v>118</v>
      </c>
      <c r="G127" s="188"/>
      <c r="H127" s="188"/>
      <c r="I127" s="191"/>
      <c r="J127" s="192">
        <f>BK127</f>
        <v>0</v>
      </c>
      <c r="K127" s="188"/>
      <c r="L127" s="193"/>
      <c r="M127" s="194"/>
      <c r="N127" s="195"/>
      <c r="O127" s="195"/>
      <c r="P127" s="196">
        <f>P128+P255+P261+P277+P286+P365+P384+P456+P477</f>
        <v>0</v>
      </c>
      <c r="Q127" s="195"/>
      <c r="R127" s="196">
        <f>R128+R255+R261+R277+R286+R365+R384+R456+R477</f>
        <v>1248.9261141600002</v>
      </c>
      <c r="S127" s="195"/>
      <c r="T127" s="197">
        <f>T128+T255+T261+T277+T286+T365+T384+T456+T477</f>
        <v>748.6995700000001</v>
      </c>
      <c r="AR127" s="198" t="s">
        <v>84</v>
      </c>
      <c r="AT127" s="199" t="s">
        <v>75</v>
      </c>
      <c r="AU127" s="199" t="s">
        <v>76</v>
      </c>
      <c r="AY127" s="198" t="s">
        <v>119</v>
      </c>
      <c r="BK127" s="200">
        <f>BK128+BK255+BK261+BK277+BK286+BK365+BK384+BK456+BK477</f>
        <v>0</v>
      </c>
    </row>
    <row r="128" spans="2:63" s="12" customFormat="1" ht="22.9" customHeight="1">
      <c r="B128" s="187"/>
      <c r="C128" s="188"/>
      <c r="D128" s="189" t="s">
        <v>75</v>
      </c>
      <c r="E128" s="201" t="s">
        <v>84</v>
      </c>
      <c r="F128" s="201" t="s">
        <v>120</v>
      </c>
      <c r="G128" s="188"/>
      <c r="H128" s="188"/>
      <c r="I128" s="191"/>
      <c r="J128" s="202">
        <f>BK128</f>
        <v>0</v>
      </c>
      <c r="K128" s="188"/>
      <c r="L128" s="193"/>
      <c r="M128" s="194"/>
      <c r="N128" s="195"/>
      <c r="O128" s="195"/>
      <c r="P128" s="196">
        <f>SUM(P129:P254)</f>
        <v>0</v>
      </c>
      <c r="Q128" s="195"/>
      <c r="R128" s="196">
        <f>SUM(R129:R254)</f>
        <v>58.987826</v>
      </c>
      <c r="S128" s="195"/>
      <c r="T128" s="197">
        <f>SUM(T129:T254)</f>
        <v>736.1720000000001</v>
      </c>
      <c r="AR128" s="198" t="s">
        <v>84</v>
      </c>
      <c r="AT128" s="199" t="s">
        <v>75</v>
      </c>
      <c r="AU128" s="199" t="s">
        <v>84</v>
      </c>
      <c r="AY128" s="198" t="s">
        <v>119</v>
      </c>
      <c r="BK128" s="200">
        <f>SUM(BK129:BK254)</f>
        <v>0</v>
      </c>
    </row>
    <row r="129" spans="1:65" s="2" customFormat="1" ht="21.75" customHeight="1">
      <c r="A129" s="34"/>
      <c r="B129" s="35"/>
      <c r="C129" s="203" t="s">
        <v>84</v>
      </c>
      <c r="D129" s="203" t="s">
        <v>121</v>
      </c>
      <c r="E129" s="204" t="s">
        <v>406</v>
      </c>
      <c r="F129" s="205" t="s">
        <v>407</v>
      </c>
      <c r="G129" s="206" t="s">
        <v>124</v>
      </c>
      <c r="H129" s="207">
        <v>435</v>
      </c>
      <c r="I129" s="208"/>
      <c r="J129" s="209">
        <f>ROUND(I129*H129,2)</f>
        <v>0</v>
      </c>
      <c r="K129" s="205" t="s">
        <v>125</v>
      </c>
      <c r="L129" s="39"/>
      <c r="M129" s="210" t="s">
        <v>1</v>
      </c>
      <c r="N129" s="211" t="s">
        <v>41</v>
      </c>
      <c r="O129" s="71"/>
      <c r="P129" s="212">
        <f>O129*H129</f>
        <v>0</v>
      </c>
      <c r="Q129" s="212">
        <v>0</v>
      </c>
      <c r="R129" s="212">
        <f>Q129*H129</f>
        <v>0</v>
      </c>
      <c r="S129" s="212">
        <v>0.58</v>
      </c>
      <c r="T129" s="213">
        <f>S129*H129</f>
        <v>252.29999999999998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14" t="s">
        <v>126</v>
      </c>
      <c r="AT129" s="214" t="s">
        <v>121</v>
      </c>
      <c r="AU129" s="214" t="s">
        <v>86</v>
      </c>
      <c r="AY129" s="17" t="s">
        <v>119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17" t="s">
        <v>84</v>
      </c>
      <c r="BK129" s="215">
        <f>ROUND(I129*H129,2)</f>
        <v>0</v>
      </c>
      <c r="BL129" s="17" t="s">
        <v>126</v>
      </c>
      <c r="BM129" s="214" t="s">
        <v>408</v>
      </c>
    </row>
    <row r="130" spans="2:51" s="13" customFormat="1" ht="12">
      <c r="B130" s="216"/>
      <c r="C130" s="217"/>
      <c r="D130" s="218" t="s">
        <v>152</v>
      </c>
      <c r="E130" s="219" t="s">
        <v>1</v>
      </c>
      <c r="F130" s="220" t="s">
        <v>409</v>
      </c>
      <c r="G130" s="217"/>
      <c r="H130" s="221">
        <v>435</v>
      </c>
      <c r="I130" s="222"/>
      <c r="J130" s="217"/>
      <c r="K130" s="217"/>
      <c r="L130" s="223"/>
      <c r="M130" s="224"/>
      <c r="N130" s="225"/>
      <c r="O130" s="225"/>
      <c r="P130" s="225"/>
      <c r="Q130" s="225"/>
      <c r="R130" s="225"/>
      <c r="S130" s="225"/>
      <c r="T130" s="226"/>
      <c r="AT130" s="227" t="s">
        <v>152</v>
      </c>
      <c r="AU130" s="227" t="s">
        <v>86</v>
      </c>
      <c r="AV130" s="13" t="s">
        <v>86</v>
      </c>
      <c r="AW130" s="13" t="s">
        <v>32</v>
      </c>
      <c r="AX130" s="13" t="s">
        <v>84</v>
      </c>
      <c r="AY130" s="227" t="s">
        <v>119</v>
      </c>
    </row>
    <row r="131" spans="1:65" s="2" customFormat="1" ht="21.75" customHeight="1">
      <c r="A131" s="34"/>
      <c r="B131" s="35"/>
      <c r="C131" s="203" t="s">
        <v>86</v>
      </c>
      <c r="D131" s="203" t="s">
        <v>121</v>
      </c>
      <c r="E131" s="204" t="s">
        <v>406</v>
      </c>
      <c r="F131" s="205" t="s">
        <v>407</v>
      </c>
      <c r="G131" s="206" t="s">
        <v>124</v>
      </c>
      <c r="H131" s="207">
        <v>237</v>
      </c>
      <c r="I131" s="208"/>
      <c r="J131" s="209">
        <f>ROUND(I131*H131,2)</f>
        <v>0</v>
      </c>
      <c r="K131" s="205" t="s">
        <v>125</v>
      </c>
      <c r="L131" s="39"/>
      <c r="M131" s="210" t="s">
        <v>1</v>
      </c>
      <c r="N131" s="211" t="s">
        <v>41</v>
      </c>
      <c r="O131" s="71"/>
      <c r="P131" s="212">
        <f>O131*H131</f>
        <v>0</v>
      </c>
      <c r="Q131" s="212">
        <v>0</v>
      </c>
      <c r="R131" s="212">
        <f>Q131*H131</f>
        <v>0</v>
      </c>
      <c r="S131" s="212">
        <v>0.58</v>
      </c>
      <c r="T131" s="213">
        <f>S131*H131</f>
        <v>137.45999999999998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14" t="s">
        <v>126</v>
      </c>
      <c r="AT131" s="214" t="s">
        <v>121</v>
      </c>
      <c r="AU131" s="214" t="s">
        <v>86</v>
      </c>
      <c r="AY131" s="17" t="s">
        <v>119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17" t="s">
        <v>84</v>
      </c>
      <c r="BK131" s="215">
        <f>ROUND(I131*H131,2)</f>
        <v>0</v>
      </c>
      <c r="BL131" s="17" t="s">
        <v>126</v>
      </c>
      <c r="BM131" s="214" t="s">
        <v>410</v>
      </c>
    </row>
    <row r="132" spans="1:65" s="2" customFormat="1" ht="21.75" customHeight="1">
      <c r="A132" s="34"/>
      <c r="B132" s="35"/>
      <c r="C132" s="203" t="s">
        <v>132</v>
      </c>
      <c r="D132" s="203" t="s">
        <v>121</v>
      </c>
      <c r="E132" s="204" t="s">
        <v>411</v>
      </c>
      <c r="F132" s="205" t="s">
        <v>412</v>
      </c>
      <c r="G132" s="206" t="s">
        <v>124</v>
      </c>
      <c r="H132" s="207">
        <v>435</v>
      </c>
      <c r="I132" s="208"/>
      <c r="J132" s="209">
        <f>ROUND(I132*H132,2)</f>
        <v>0</v>
      </c>
      <c r="K132" s="205" t="s">
        <v>125</v>
      </c>
      <c r="L132" s="39"/>
      <c r="M132" s="210" t="s">
        <v>1</v>
      </c>
      <c r="N132" s="211" t="s">
        <v>41</v>
      </c>
      <c r="O132" s="71"/>
      <c r="P132" s="212">
        <f>O132*H132</f>
        <v>0</v>
      </c>
      <c r="Q132" s="212">
        <v>0</v>
      </c>
      <c r="R132" s="212">
        <f>Q132*H132</f>
        <v>0</v>
      </c>
      <c r="S132" s="212">
        <v>0.316</v>
      </c>
      <c r="T132" s="213">
        <f>S132*H132</f>
        <v>137.46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14" t="s">
        <v>126</v>
      </c>
      <c r="AT132" s="214" t="s">
        <v>121</v>
      </c>
      <c r="AU132" s="214" t="s">
        <v>86</v>
      </c>
      <c r="AY132" s="17" t="s">
        <v>119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17" t="s">
        <v>84</v>
      </c>
      <c r="BK132" s="215">
        <f>ROUND(I132*H132,2)</f>
        <v>0</v>
      </c>
      <c r="BL132" s="17" t="s">
        <v>126</v>
      </c>
      <c r="BM132" s="214" t="s">
        <v>413</v>
      </c>
    </row>
    <row r="133" spans="2:51" s="13" customFormat="1" ht="12">
      <c r="B133" s="216"/>
      <c r="C133" s="217"/>
      <c r="D133" s="218" t="s">
        <v>152</v>
      </c>
      <c r="E133" s="219" t="s">
        <v>1</v>
      </c>
      <c r="F133" s="220" t="s">
        <v>409</v>
      </c>
      <c r="G133" s="217"/>
      <c r="H133" s="221">
        <v>435</v>
      </c>
      <c r="I133" s="222"/>
      <c r="J133" s="217"/>
      <c r="K133" s="217"/>
      <c r="L133" s="223"/>
      <c r="M133" s="224"/>
      <c r="N133" s="225"/>
      <c r="O133" s="225"/>
      <c r="P133" s="225"/>
      <c r="Q133" s="225"/>
      <c r="R133" s="225"/>
      <c r="S133" s="225"/>
      <c r="T133" s="226"/>
      <c r="AT133" s="227" t="s">
        <v>152</v>
      </c>
      <c r="AU133" s="227" t="s">
        <v>86</v>
      </c>
      <c r="AV133" s="13" t="s">
        <v>86</v>
      </c>
      <c r="AW133" s="13" t="s">
        <v>32</v>
      </c>
      <c r="AX133" s="13" t="s">
        <v>84</v>
      </c>
      <c r="AY133" s="227" t="s">
        <v>119</v>
      </c>
    </row>
    <row r="134" spans="1:65" s="2" customFormat="1" ht="21.75" customHeight="1">
      <c r="A134" s="34"/>
      <c r="B134" s="35"/>
      <c r="C134" s="203" t="s">
        <v>126</v>
      </c>
      <c r="D134" s="203" t="s">
        <v>121</v>
      </c>
      <c r="E134" s="204" t="s">
        <v>411</v>
      </c>
      <c r="F134" s="205" t="s">
        <v>412</v>
      </c>
      <c r="G134" s="206" t="s">
        <v>124</v>
      </c>
      <c r="H134" s="207">
        <v>237</v>
      </c>
      <c r="I134" s="208"/>
      <c r="J134" s="209">
        <f>ROUND(I134*H134,2)</f>
        <v>0</v>
      </c>
      <c r="K134" s="205" t="s">
        <v>125</v>
      </c>
      <c r="L134" s="39"/>
      <c r="M134" s="210" t="s">
        <v>1</v>
      </c>
      <c r="N134" s="211" t="s">
        <v>41</v>
      </c>
      <c r="O134" s="71"/>
      <c r="P134" s="212">
        <f>O134*H134</f>
        <v>0</v>
      </c>
      <c r="Q134" s="212">
        <v>0</v>
      </c>
      <c r="R134" s="212">
        <f>Q134*H134</f>
        <v>0</v>
      </c>
      <c r="S134" s="212">
        <v>0.316</v>
      </c>
      <c r="T134" s="213">
        <f>S134*H134</f>
        <v>74.892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14" t="s">
        <v>126</v>
      </c>
      <c r="AT134" s="214" t="s">
        <v>121</v>
      </c>
      <c r="AU134" s="214" t="s">
        <v>86</v>
      </c>
      <c r="AY134" s="17" t="s">
        <v>119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17" t="s">
        <v>84</v>
      </c>
      <c r="BK134" s="215">
        <f>ROUND(I134*H134,2)</f>
        <v>0</v>
      </c>
      <c r="BL134" s="17" t="s">
        <v>126</v>
      </c>
      <c r="BM134" s="214" t="s">
        <v>414</v>
      </c>
    </row>
    <row r="135" spans="2:51" s="14" customFormat="1" ht="12">
      <c r="B135" s="244"/>
      <c r="C135" s="245"/>
      <c r="D135" s="218" t="s">
        <v>152</v>
      </c>
      <c r="E135" s="246" t="s">
        <v>1</v>
      </c>
      <c r="F135" s="247" t="s">
        <v>415</v>
      </c>
      <c r="G135" s="245"/>
      <c r="H135" s="246" t="s">
        <v>1</v>
      </c>
      <c r="I135" s="248"/>
      <c r="J135" s="245"/>
      <c r="K135" s="245"/>
      <c r="L135" s="249"/>
      <c r="M135" s="250"/>
      <c r="N135" s="251"/>
      <c r="O135" s="251"/>
      <c r="P135" s="251"/>
      <c r="Q135" s="251"/>
      <c r="R135" s="251"/>
      <c r="S135" s="251"/>
      <c r="T135" s="252"/>
      <c r="AT135" s="253" t="s">
        <v>152</v>
      </c>
      <c r="AU135" s="253" t="s">
        <v>86</v>
      </c>
      <c r="AV135" s="14" t="s">
        <v>84</v>
      </c>
      <c r="AW135" s="14" t="s">
        <v>32</v>
      </c>
      <c r="AX135" s="14" t="s">
        <v>76</v>
      </c>
      <c r="AY135" s="253" t="s">
        <v>119</v>
      </c>
    </row>
    <row r="136" spans="2:51" s="13" customFormat="1" ht="12">
      <c r="B136" s="216"/>
      <c r="C136" s="217"/>
      <c r="D136" s="218" t="s">
        <v>152</v>
      </c>
      <c r="E136" s="219" t="s">
        <v>1</v>
      </c>
      <c r="F136" s="220" t="s">
        <v>416</v>
      </c>
      <c r="G136" s="217"/>
      <c r="H136" s="221">
        <v>237</v>
      </c>
      <c r="I136" s="222"/>
      <c r="J136" s="217"/>
      <c r="K136" s="217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152</v>
      </c>
      <c r="AU136" s="227" t="s">
        <v>86</v>
      </c>
      <c r="AV136" s="13" t="s">
        <v>86</v>
      </c>
      <c r="AW136" s="13" t="s">
        <v>32</v>
      </c>
      <c r="AX136" s="13" t="s">
        <v>84</v>
      </c>
      <c r="AY136" s="227" t="s">
        <v>119</v>
      </c>
    </row>
    <row r="137" spans="1:65" s="2" customFormat="1" ht="21.75" customHeight="1">
      <c r="A137" s="34"/>
      <c r="B137" s="35"/>
      <c r="C137" s="203" t="s">
        <v>140</v>
      </c>
      <c r="D137" s="203" t="s">
        <v>121</v>
      </c>
      <c r="E137" s="204" t="s">
        <v>417</v>
      </c>
      <c r="F137" s="205" t="s">
        <v>418</v>
      </c>
      <c r="G137" s="206" t="s">
        <v>124</v>
      </c>
      <c r="H137" s="207">
        <v>50</v>
      </c>
      <c r="I137" s="208"/>
      <c r="J137" s="209">
        <f>ROUND(I137*H137,2)</f>
        <v>0</v>
      </c>
      <c r="K137" s="205" t="s">
        <v>125</v>
      </c>
      <c r="L137" s="39"/>
      <c r="M137" s="210" t="s">
        <v>1</v>
      </c>
      <c r="N137" s="211" t="s">
        <v>41</v>
      </c>
      <c r="O137" s="71"/>
      <c r="P137" s="212">
        <f>O137*H137</f>
        <v>0</v>
      </c>
      <c r="Q137" s="212">
        <v>0</v>
      </c>
      <c r="R137" s="212">
        <f>Q137*H137</f>
        <v>0</v>
      </c>
      <c r="S137" s="212">
        <v>0.44</v>
      </c>
      <c r="T137" s="213">
        <f>S137*H137</f>
        <v>22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14" t="s">
        <v>126</v>
      </c>
      <c r="AT137" s="214" t="s">
        <v>121</v>
      </c>
      <c r="AU137" s="214" t="s">
        <v>86</v>
      </c>
      <c r="AY137" s="17" t="s">
        <v>119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17" t="s">
        <v>84</v>
      </c>
      <c r="BK137" s="215">
        <f>ROUND(I137*H137,2)</f>
        <v>0</v>
      </c>
      <c r="BL137" s="17" t="s">
        <v>126</v>
      </c>
      <c r="BM137" s="214" t="s">
        <v>419</v>
      </c>
    </row>
    <row r="138" spans="1:65" s="2" customFormat="1" ht="21.75" customHeight="1">
      <c r="A138" s="34"/>
      <c r="B138" s="35"/>
      <c r="C138" s="203" t="s">
        <v>144</v>
      </c>
      <c r="D138" s="203" t="s">
        <v>121</v>
      </c>
      <c r="E138" s="204" t="s">
        <v>420</v>
      </c>
      <c r="F138" s="205" t="s">
        <v>421</v>
      </c>
      <c r="G138" s="206" t="s">
        <v>124</v>
      </c>
      <c r="H138" s="207">
        <v>75</v>
      </c>
      <c r="I138" s="208"/>
      <c r="J138" s="209">
        <f>ROUND(I138*H138,2)</f>
        <v>0</v>
      </c>
      <c r="K138" s="205" t="s">
        <v>125</v>
      </c>
      <c r="L138" s="39"/>
      <c r="M138" s="210" t="s">
        <v>1</v>
      </c>
      <c r="N138" s="211" t="s">
        <v>41</v>
      </c>
      <c r="O138" s="71"/>
      <c r="P138" s="212">
        <f>O138*H138</f>
        <v>0</v>
      </c>
      <c r="Q138" s="212">
        <v>0</v>
      </c>
      <c r="R138" s="212">
        <f>Q138*H138</f>
        <v>0</v>
      </c>
      <c r="S138" s="212">
        <v>0.58</v>
      </c>
      <c r="T138" s="213">
        <f>S138*H138</f>
        <v>43.5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14" t="s">
        <v>126</v>
      </c>
      <c r="AT138" s="214" t="s">
        <v>121</v>
      </c>
      <c r="AU138" s="214" t="s">
        <v>86</v>
      </c>
      <c r="AY138" s="17" t="s">
        <v>119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17" t="s">
        <v>84</v>
      </c>
      <c r="BK138" s="215">
        <f>ROUND(I138*H138,2)</f>
        <v>0</v>
      </c>
      <c r="BL138" s="17" t="s">
        <v>126</v>
      </c>
      <c r="BM138" s="214" t="s">
        <v>422</v>
      </c>
    </row>
    <row r="139" spans="1:65" s="2" customFormat="1" ht="21.75" customHeight="1">
      <c r="A139" s="34"/>
      <c r="B139" s="35"/>
      <c r="C139" s="203" t="s">
        <v>148</v>
      </c>
      <c r="D139" s="203" t="s">
        <v>121</v>
      </c>
      <c r="E139" s="204" t="s">
        <v>423</v>
      </c>
      <c r="F139" s="205" t="s">
        <v>424</v>
      </c>
      <c r="G139" s="206" t="s">
        <v>124</v>
      </c>
      <c r="H139" s="207">
        <v>50</v>
      </c>
      <c r="I139" s="208"/>
      <c r="J139" s="209">
        <f>ROUND(I139*H139,2)</f>
        <v>0</v>
      </c>
      <c r="K139" s="205" t="s">
        <v>125</v>
      </c>
      <c r="L139" s="39"/>
      <c r="M139" s="210" t="s">
        <v>1</v>
      </c>
      <c r="N139" s="211" t="s">
        <v>41</v>
      </c>
      <c r="O139" s="71"/>
      <c r="P139" s="212">
        <f>O139*H139</f>
        <v>0</v>
      </c>
      <c r="Q139" s="212">
        <v>0</v>
      </c>
      <c r="R139" s="212">
        <f>Q139*H139</f>
        <v>0</v>
      </c>
      <c r="S139" s="212">
        <v>0.22</v>
      </c>
      <c r="T139" s="213">
        <f>S139*H139</f>
        <v>11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14" t="s">
        <v>126</v>
      </c>
      <c r="AT139" s="214" t="s">
        <v>121</v>
      </c>
      <c r="AU139" s="214" t="s">
        <v>86</v>
      </c>
      <c r="AY139" s="17" t="s">
        <v>119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17" t="s">
        <v>84</v>
      </c>
      <c r="BK139" s="215">
        <f>ROUND(I139*H139,2)</f>
        <v>0</v>
      </c>
      <c r="BL139" s="17" t="s">
        <v>126</v>
      </c>
      <c r="BM139" s="214" t="s">
        <v>425</v>
      </c>
    </row>
    <row r="140" spans="1:65" s="2" customFormat="1" ht="21.75" customHeight="1">
      <c r="A140" s="34"/>
      <c r="B140" s="35"/>
      <c r="C140" s="203" t="s">
        <v>154</v>
      </c>
      <c r="D140" s="203" t="s">
        <v>121</v>
      </c>
      <c r="E140" s="204" t="s">
        <v>426</v>
      </c>
      <c r="F140" s="205" t="s">
        <v>427</v>
      </c>
      <c r="G140" s="206" t="s">
        <v>124</v>
      </c>
      <c r="H140" s="207">
        <v>75</v>
      </c>
      <c r="I140" s="208"/>
      <c r="J140" s="209">
        <f>ROUND(I140*H140,2)</f>
        <v>0</v>
      </c>
      <c r="K140" s="205" t="s">
        <v>125</v>
      </c>
      <c r="L140" s="39"/>
      <c r="M140" s="210" t="s">
        <v>1</v>
      </c>
      <c r="N140" s="211" t="s">
        <v>41</v>
      </c>
      <c r="O140" s="71"/>
      <c r="P140" s="212">
        <f>O140*H140</f>
        <v>0</v>
      </c>
      <c r="Q140" s="212">
        <v>0</v>
      </c>
      <c r="R140" s="212">
        <f>Q140*H140</f>
        <v>0</v>
      </c>
      <c r="S140" s="212">
        <v>0.316</v>
      </c>
      <c r="T140" s="213">
        <f>S140*H140</f>
        <v>23.7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14" t="s">
        <v>126</v>
      </c>
      <c r="AT140" s="214" t="s">
        <v>121</v>
      </c>
      <c r="AU140" s="214" t="s">
        <v>86</v>
      </c>
      <c r="AY140" s="17" t="s">
        <v>119</v>
      </c>
      <c r="BE140" s="215">
        <f>IF(N140="základní",J140,0)</f>
        <v>0</v>
      </c>
      <c r="BF140" s="215">
        <f>IF(N140="snížená",J140,0)</f>
        <v>0</v>
      </c>
      <c r="BG140" s="215">
        <f>IF(N140="zákl. přenesená",J140,0)</f>
        <v>0</v>
      </c>
      <c r="BH140" s="215">
        <f>IF(N140="sníž. přenesená",J140,0)</f>
        <v>0</v>
      </c>
      <c r="BI140" s="215">
        <f>IF(N140="nulová",J140,0)</f>
        <v>0</v>
      </c>
      <c r="BJ140" s="17" t="s">
        <v>84</v>
      </c>
      <c r="BK140" s="215">
        <f>ROUND(I140*H140,2)</f>
        <v>0</v>
      </c>
      <c r="BL140" s="17" t="s">
        <v>126</v>
      </c>
      <c r="BM140" s="214" t="s">
        <v>428</v>
      </c>
    </row>
    <row r="141" spans="2:51" s="14" customFormat="1" ht="12">
      <c r="B141" s="244"/>
      <c r="C141" s="245"/>
      <c r="D141" s="218" t="s">
        <v>152</v>
      </c>
      <c r="E141" s="246" t="s">
        <v>1</v>
      </c>
      <c r="F141" s="247" t="s">
        <v>429</v>
      </c>
      <c r="G141" s="245"/>
      <c r="H141" s="246" t="s">
        <v>1</v>
      </c>
      <c r="I141" s="248"/>
      <c r="J141" s="245"/>
      <c r="K141" s="245"/>
      <c r="L141" s="249"/>
      <c r="M141" s="250"/>
      <c r="N141" s="251"/>
      <c r="O141" s="251"/>
      <c r="P141" s="251"/>
      <c r="Q141" s="251"/>
      <c r="R141" s="251"/>
      <c r="S141" s="251"/>
      <c r="T141" s="252"/>
      <c r="AT141" s="253" t="s">
        <v>152</v>
      </c>
      <c r="AU141" s="253" t="s">
        <v>86</v>
      </c>
      <c r="AV141" s="14" t="s">
        <v>84</v>
      </c>
      <c r="AW141" s="14" t="s">
        <v>32</v>
      </c>
      <c r="AX141" s="14" t="s">
        <v>76</v>
      </c>
      <c r="AY141" s="253" t="s">
        <v>119</v>
      </c>
    </row>
    <row r="142" spans="2:51" s="13" customFormat="1" ht="12">
      <c r="B142" s="216"/>
      <c r="C142" s="217"/>
      <c r="D142" s="218" t="s">
        <v>152</v>
      </c>
      <c r="E142" s="219" t="s">
        <v>1</v>
      </c>
      <c r="F142" s="220" t="s">
        <v>430</v>
      </c>
      <c r="G142" s="217"/>
      <c r="H142" s="221">
        <v>75</v>
      </c>
      <c r="I142" s="222"/>
      <c r="J142" s="217"/>
      <c r="K142" s="217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152</v>
      </c>
      <c r="AU142" s="227" t="s">
        <v>86</v>
      </c>
      <c r="AV142" s="13" t="s">
        <v>86</v>
      </c>
      <c r="AW142" s="13" t="s">
        <v>32</v>
      </c>
      <c r="AX142" s="13" t="s">
        <v>84</v>
      </c>
      <c r="AY142" s="227" t="s">
        <v>119</v>
      </c>
    </row>
    <row r="143" spans="1:65" s="2" customFormat="1" ht="21.75" customHeight="1">
      <c r="A143" s="34"/>
      <c r="B143" s="35"/>
      <c r="C143" s="203" t="s">
        <v>158</v>
      </c>
      <c r="D143" s="203" t="s">
        <v>121</v>
      </c>
      <c r="E143" s="204" t="s">
        <v>431</v>
      </c>
      <c r="F143" s="205" t="s">
        <v>432</v>
      </c>
      <c r="G143" s="206" t="s">
        <v>124</v>
      </c>
      <c r="H143" s="207">
        <v>50</v>
      </c>
      <c r="I143" s="208"/>
      <c r="J143" s="209">
        <f>ROUND(I143*H143,2)</f>
        <v>0</v>
      </c>
      <c r="K143" s="205" t="s">
        <v>125</v>
      </c>
      <c r="L143" s="39"/>
      <c r="M143" s="210" t="s">
        <v>1</v>
      </c>
      <c r="N143" s="211" t="s">
        <v>41</v>
      </c>
      <c r="O143" s="71"/>
      <c r="P143" s="212">
        <f>O143*H143</f>
        <v>0</v>
      </c>
      <c r="Q143" s="212">
        <v>4E-05</v>
      </c>
      <c r="R143" s="212">
        <f>Q143*H143</f>
        <v>0.002</v>
      </c>
      <c r="S143" s="212">
        <v>0.128</v>
      </c>
      <c r="T143" s="213">
        <f>S143*H143</f>
        <v>6.4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14" t="s">
        <v>126</v>
      </c>
      <c r="AT143" s="214" t="s">
        <v>121</v>
      </c>
      <c r="AU143" s="214" t="s">
        <v>86</v>
      </c>
      <c r="AY143" s="17" t="s">
        <v>119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17" t="s">
        <v>84</v>
      </c>
      <c r="BK143" s="215">
        <f>ROUND(I143*H143,2)</f>
        <v>0</v>
      </c>
      <c r="BL143" s="17" t="s">
        <v>126</v>
      </c>
      <c r="BM143" s="214" t="s">
        <v>433</v>
      </c>
    </row>
    <row r="144" spans="2:51" s="13" customFormat="1" ht="12">
      <c r="B144" s="216"/>
      <c r="C144" s="217"/>
      <c r="D144" s="218" t="s">
        <v>152</v>
      </c>
      <c r="E144" s="219" t="s">
        <v>1</v>
      </c>
      <c r="F144" s="220" t="s">
        <v>434</v>
      </c>
      <c r="G144" s="217"/>
      <c r="H144" s="221">
        <v>50</v>
      </c>
      <c r="I144" s="222"/>
      <c r="J144" s="217"/>
      <c r="K144" s="217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152</v>
      </c>
      <c r="AU144" s="227" t="s">
        <v>86</v>
      </c>
      <c r="AV144" s="13" t="s">
        <v>86</v>
      </c>
      <c r="AW144" s="13" t="s">
        <v>32</v>
      </c>
      <c r="AX144" s="13" t="s">
        <v>84</v>
      </c>
      <c r="AY144" s="227" t="s">
        <v>119</v>
      </c>
    </row>
    <row r="145" spans="1:65" s="2" customFormat="1" ht="16.5" customHeight="1">
      <c r="A145" s="34"/>
      <c r="B145" s="35"/>
      <c r="C145" s="203" t="s">
        <v>162</v>
      </c>
      <c r="D145" s="203" t="s">
        <v>121</v>
      </c>
      <c r="E145" s="204" t="s">
        <v>435</v>
      </c>
      <c r="F145" s="205" t="s">
        <v>436</v>
      </c>
      <c r="G145" s="206" t="s">
        <v>321</v>
      </c>
      <c r="H145" s="207">
        <v>24</v>
      </c>
      <c r="I145" s="208"/>
      <c r="J145" s="209">
        <f>ROUND(I145*H145,2)</f>
        <v>0</v>
      </c>
      <c r="K145" s="205" t="s">
        <v>125</v>
      </c>
      <c r="L145" s="39"/>
      <c r="M145" s="210" t="s">
        <v>1</v>
      </c>
      <c r="N145" s="211" t="s">
        <v>41</v>
      </c>
      <c r="O145" s="71"/>
      <c r="P145" s="212">
        <f>O145*H145</f>
        <v>0</v>
      </c>
      <c r="Q145" s="212">
        <v>0</v>
      </c>
      <c r="R145" s="212">
        <f>Q145*H145</f>
        <v>0</v>
      </c>
      <c r="S145" s="212">
        <v>0.29</v>
      </c>
      <c r="T145" s="213">
        <f>S145*H145</f>
        <v>6.959999999999999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4" t="s">
        <v>126</v>
      </c>
      <c r="AT145" s="214" t="s">
        <v>121</v>
      </c>
      <c r="AU145" s="214" t="s">
        <v>86</v>
      </c>
      <c r="AY145" s="17" t="s">
        <v>119</v>
      </c>
      <c r="BE145" s="215">
        <f>IF(N145="základní",J145,0)</f>
        <v>0</v>
      </c>
      <c r="BF145" s="215">
        <f>IF(N145="snížená",J145,0)</f>
        <v>0</v>
      </c>
      <c r="BG145" s="215">
        <f>IF(N145="zákl. přenesená",J145,0)</f>
        <v>0</v>
      </c>
      <c r="BH145" s="215">
        <f>IF(N145="sníž. přenesená",J145,0)</f>
        <v>0</v>
      </c>
      <c r="BI145" s="215">
        <f>IF(N145="nulová",J145,0)</f>
        <v>0</v>
      </c>
      <c r="BJ145" s="17" t="s">
        <v>84</v>
      </c>
      <c r="BK145" s="215">
        <f>ROUND(I145*H145,2)</f>
        <v>0</v>
      </c>
      <c r="BL145" s="17" t="s">
        <v>126</v>
      </c>
      <c r="BM145" s="214" t="s">
        <v>437</v>
      </c>
    </row>
    <row r="146" spans="1:65" s="2" customFormat="1" ht="16.5" customHeight="1">
      <c r="A146" s="34"/>
      <c r="B146" s="35"/>
      <c r="C146" s="203" t="s">
        <v>166</v>
      </c>
      <c r="D146" s="203" t="s">
        <v>121</v>
      </c>
      <c r="E146" s="204" t="s">
        <v>438</v>
      </c>
      <c r="F146" s="205" t="s">
        <v>439</v>
      </c>
      <c r="G146" s="206" t="s">
        <v>321</v>
      </c>
      <c r="H146" s="207">
        <v>100</v>
      </c>
      <c r="I146" s="208"/>
      <c r="J146" s="209">
        <f>ROUND(I146*H146,2)</f>
        <v>0</v>
      </c>
      <c r="K146" s="205" t="s">
        <v>125</v>
      </c>
      <c r="L146" s="39"/>
      <c r="M146" s="210" t="s">
        <v>1</v>
      </c>
      <c r="N146" s="211" t="s">
        <v>41</v>
      </c>
      <c r="O146" s="71"/>
      <c r="P146" s="212">
        <f>O146*H146</f>
        <v>0</v>
      </c>
      <c r="Q146" s="212">
        <v>0</v>
      </c>
      <c r="R146" s="212">
        <f>Q146*H146</f>
        <v>0</v>
      </c>
      <c r="S146" s="212">
        <v>0.205</v>
      </c>
      <c r="T146" s="213">
        <f>S146*H146</f>
        <v>20.5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14" t="s">
        <v>126</v>
      </c>
      <c r="AT146" s="214" t="s">
        <v>121</v>
      </c>
      <c r="AU146" s="214" t="s">
        <v>86</v>
      </c>
      <c r="AY146" s="17" t="s">
        <v>119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17" t="s">
        <v>84</v>
      </c>
      <c r="BK146" s="215">
        <f>ROUND(I146*H146,2)</f>
        <v>0</v>
      </c>
      <c r="BL146" s="17" t="s">
        <v>126</v>
      </c>
      <c r="BM146" s="214" t="s">
        <v>440</v>
      </c>
    </row>
    <row r="147" spans="2:51" s="13" customFormat="1" ht="12">
      <c r="B147" s="216"/>
      <c r="C147" s="217"/>
      <c r="D147" s="218" t="s">
        <v>152</v>
      </c>
      <c r="E147" s="219" t="s">
        <v>1</v>
      </c>
      <c r="F147" s="220" t="s">
        <v>441</v>
      </c>
      <c r="G147" s="217"/>
      <c r="H147" s="221">
        <v>100</v>
      </c>
      <c r="I147" s="222"/>
      <c r="J147" s="217"/>
      <c r="K147" s="217"/>
      <c r="L147" s="223"/>
      <c r="M147" s="224"/>
      <c r="N147" s="225"/>
      <c r="O147" s="225"/>
      <c r="P147" s="225"/>
      <c r="Q147" s="225"/>
      <c r="R147" s="225"/>
      <c r="S147" s="225"/>
      <c r="T147" s="226"/>
      <c r="AT147" s="227" t="s">
        <v>152</v>
      </c>
      <c r="AU147" s="227" t="s">
        <v>86</v>
      </c>
      <c r="AV147" s="13" t="s">
        <v>86</v>
      </c>
      <c r="AW147" s="13" t="s">
        <v>32</v>
      </c>
      <c r="AX147" s="13" t="s">
        <v>84</v>
      </c>
      <c r="AY147" s="227" t="s">
        <v>119</v>
      </c>
    </row>
    <row r="148" spans="1:65" s="2" customFormat="1" ht="16.5" customHeight="1">
      <c r="A148" s="34"/>
      <c r="B148" s="35"/>
      <c r="C148" s="203" t="s">
        <v>170</v>
      </c>
      <c r="D148" s="203" t="s">
        <v>121</v>
      </c>
      <c r="E148" s="204" t="s">
        <v>442</v>
      </c>
      <c r="F148" s="205" t="s">
        <v>443</v>
      </c>
      <c r="G148" s="206" t="s">
        <v>321</v>
      </c>
      <c r="H148" s="207">
        <v>370</v>
      </c>
      <c r="I148" s="208"/>
      <c r="J148" s="209">
        <f>ROUND(I148*H148,2)</f>
        <v>0</v>
      </c>
      <c r="K148" s="205" t="s">
        <v>125</v>
      </c>
      <c r="L148" s="39"/>
      <c r="M148" s="210" t="s">
        <v>1</v>
      </c>
      <c r="N148" s="211" t="s">
        <v>41</v>
      </c>
      <c r="O148" s="71"/>
      <c r="P148" s="212">
        <f>O148*H148</f>
        <v>0</v>
      </c>
      <c r="Q148" s="212">
        <v>0.00055</v>
      </c>
      <c r="R148" s="212">
        <f>Q148*H148</f>
        <v>0.20350000000000001</v>
      </c>
      <c r="S148" s="212">
        <v>0</v>
      </c>
      <c r="T148" s="213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14" t="s">
        <v>126</v>
      </c>
      <c r="AT148" s="214" t="s">
        <v>121</v>
      </c>
      <c r="AU148" s="214" t="s">
        <v>86</v>
      </c>
      <c r="AY148" s="17" t="s">
        <v>119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17" t="s">
        <v>84</v>
      </c>
      <c r="BK148" s="215">
        <f>ROUND(I148*H148,2)</f>
        <v>0</v>
      </c>
      <c r="BL148" s="17" t="s">
        <v>126</v>
      </c>
      <c r="BM148" s="214" t="s">
        <v>444</v>
      </c>
    </row>
    <row r="149" spans="1:65" s="2" customFormat="1" ht="16.5" customHeight="1">
      <c r="A149" s="34"/>
      <c r="B149" s="35"/>
      <c r="C149" s="203" t="s">
        <v>174</v>
      </c>
      <c r="D149" s="203" t="s">
        <v>121</v>
      </c>
      <c r="E149" s="204" t="s">
        <v>445</v>
      </c>
      <c r="F149" s="205" t="s">
        <v>446</v>
      </c>
      <c r="G149" s="206" t="s">
        <v>321</v>
      </c>
      <c r="H149" s="207">
        <v>370</v>
      </c>
      <c r="I149" s="208"/>
      <c r="J149" s="209">
        <f>ROUND(I149*H149,2)</f>
        <v>0</v>
      </c>
      <c r="K149" s="205" t="s">
        <v>125</v>
      </c>
      <c r="L149" s="39"/>
      <c r="M149" s="210" t="s">
        <v>1</v>
      </c>
      <c r="N149" s="211" t="s">
        <v>41</v>
      </c>
      <c r="O149" s="71"/>
      <c r="P149" s="212">
        <f>O149*H149</f>
        <v>0</v>
      </c>
      <c r="Q149" s="212">
        <v>0</v>
      </c>
      <c r="R149" s="212">
        <f>Q149*H149</f>
        <v>0</v>
      </c>
      <c r="S149" s="212">
        <v>0</v>
      </c>
      <c r="T149" s="213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4" t="s">
        <v>126</v>
      </c>
      <c r="AT149" s="214" t="s">
        <v>121</v>
      </c>
      <c r="AU149" s="214" t="s">
        <v>86</v>
      </c>
      <c r="AY149" s="17" t="s">
        <v>119</v>
      </c>
      <c r="BE149" s="215">
        <f>IF(N149="základní",J149,0)</f>
        <v>0</v>
      </c>
      <c r="BF149" s="215">
        <f>IF(N149="snížená",J149,0)</f>
        <v>0</v>
      </c>
      <c r="BG149" s="215">
        <f>IF(N149="zákl. přenesená",J149,0)</f>
        <v>0</v>
      </c>
      <c r="BH149" s="215">
        <f>IF(N149="sníž. přenesená",J149,0)</f>
        <v>0</v>
      </c>
      <c r="BI149" s="215">
        <f>IF(N149="nulová",J149,0)</f>
        <v>0</v>
      </c>
      <c r="BJ149" s="17" t="s">
        <v>84</v>
      </c>
      <c r="BK149" s="215">
        <f>ROUND(I149*H149,2)</f>
        <v>0</v>
      </c>
      <c r="BL149" s="17" t="s">
        <v>126</v>
      </c>
      <c r="BM149" s="214" t="s">
        <v>447</v>
      </c>
    </row>
    <row r="150" spans="1:65" s="2" customFormat="1" ht="21.75" customHeight="1">
      <c r="A150" s="34"/>
      <c r="B150" s="35"/>
      <c r="C150" s="203" t="s">
        <v>178</v>
      </c>
      <c r="D150" s="203" t="s">
        <v>121</v>
      </c>
      <c r="E150" s="204" t="s">
        <v>448</v>
      </c>
      <c r="F150" s="205" t="s">
        <v>449</v>
      </c>
      <c r="G150" s="206" t="s">
        <v>124</v>
      </c>
      <c r="H150" s="207">
        <v>1010</v>
      </c>
      <c r="I150" s="208"/>
      <c r="J150" s="209">
        <f>ROUND(I150*H150,2)</f>
        <v>0</v>
      </c>
      <c r="K150" s="205" t="s">
        <v>125</v>
      </c>
      <c r="L150" s="39"/>
      <c r="M150" s="210" t="s">
        <v>1</v>
      </c>
      <c r="N150" s="211" t="s">
        <v>41</v>
      </c>
      <c r="O150" s="71"/>
      <c r="P150" s="212">
        <f>O150*H150</f>
        <v>0</v>
      </c>
      <c r="Q150" s="212">
        <v>0</v>
      </c>
      <c r="R150" s="212">
        <f>Q150*H150</f>
        <v>0</v>
      </c>
      <c r="S150" s="212">
        <v>0</v>
      </c>
      <c r="T150" s="213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14" t="s">
        <v>126</v>
      </c>
      <c r="AT150" s="214" t="s">
        <v>121</v>
      </c>
      <c r="AU150" s="214" t="s">
        <v>86</v>
      </c>
      <c r="AY150" s="17" t="s">
        <v>119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17" t="s">
        <v>84</v>
      </c>
      <c r="BK150" s="215">
        <f>ROUND(I150*H150,2)</f>
        <v>0</v>
      </c>
      <c r="BL150" s="17" t="s">
        <v>126</v>
      </c>
      <c r="BM150" s="214" t="s">
        <v>450</v>
      </c>
    </row>
    <row r="151" spans="2:51" s="14" customFormat="1" ht="12">
      <c r="B151" s="244"/>
      <c r="C151" s="245"/>
      <c r="D151" s="218" t="s">
        <v>152</v>
      </c>
      <c r="E151" s="246" t="s">
        <v>1</v>
      </c>
      <c r="F151" s="247" t="s">
        <v>451</v>
      </c>
      <c r="G151" s="245"/>
      <c r="H151" s="246" t="s">
        <v>1</v>
      </c>
      <c r="I151" s="248"/>
      <c r="J151" s="245"/>
      <c r="K151" s="245"/>
      <c r="L151" s="249"/>
      <c r="M151" s="250"/>
      <c r="N151" s="251"/>
      <c r="O151" s="251"/>
      <c r="P151" s="251"/>
      <c r="Q151" s="251"/>
      <c r="R151" s="251"/>
      <c r="S151" s="251"/>
      <c r="T151" s="252"/>
      <c r="AT151" s="253" t="s">
        <v>152</v>
      </c>
      <c r="AU151" s="253" t="s">
        <v>86</v>
      </c>
      <c r="AV151" s="14" t="s">
        <v>84</v>
      </c>
      <c r="AW151" s="14" t="s">
        <v>32</v>
      </c>
      <c r="AX151" s="14" t="s">
        <v>76</v>
      </c>
      <c r="AY151" s="253" t="s">
        <v>119</v>
      </c>
    </row>
    <row r="152" spans="2:51" s="13" customFormat="1" ht="12">
      <c r="B152" s="216"/>
      <c r="C152" s="217"/>
      <c r="D152" s="218" t="s">
        <v>152</v>
      </c>
      <c r="E152" s="219" t="s">
        <v>376</v>
      </c>
      <c r="F152" s="220" t="s">
        <v>452</v>
      </c>
      <c r="G152" s="217"/>
      <c r="H152" s="221">
        <v>1010</v>
      </c>
      <c r="I152" s="222"/>
      <c r="J152" s="217"/>
      <c r="K152" s="217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152</v>
      </c>
      <c r="AU152" s="227" t="s">
        <v>86</v>
      </c>
      <c r="AV152" s="13" t="s">
        <v>86</v>
      </c>
      <c r="AW152" s="13" t="s">
        <v>32</v>
      </c>
      <c r="AX152" s="13" t="s">
        <v>84</v>
      </c>
      <c r="AY152" s="227" t="s">
        <v>119</v>
      </c>
    </row>
    <row r="153" spans="1:65" s="2" customFormat="1" ht="21.75" customHeight="1">
      <c r="A153" s="34"/>
      <c r="B153" s="35"/>
      <c r="C153" s="203" t="s">
        <v>8</v>
      </c>
      <c r="D153" s="203" t="s">
        <v>121</v>
      </c>
      <c r="E153" s="204" t="s">
        <v>453</v>
      </c>
      <c r="F153" s="205" t="s">
        <v>454</v>
      </c>
      <c r="G153" s="206" t="s">
        <v>260</v>
      </c>
      <c r="H153" s="207">
        <v>102</v>
      </c>
      <c r="I153" s="208"/>
      <c r="J153" s="209">
        <f>ROUND(I153*H153,2)</f>
        <v>0</v>
      </c>
      <c r="K153" s="205" t="s">
        <v>125</v>
      </c>
      <c r="L153" s="39"/>
      <c r="M153" s="210" t="s">
        <v>1</v>
      </c>
      <c r="N153" s="211" t="s">
        <v>41</v>
      </c>
      <c r="O153" s="71"/>
      <c r="P153" s="212">
        <f>O153*H153</f>
        <v>0</v>
      </c>
      <c r="Q153" s="212">
        <v>0</v>
      </c>
      <c r="R153" s="212">
        <f>Q153*H153</f>
        <v>0</v>
      </c>
      <c r="S153" s="212">
        <v>0</v>
      </c>
      <c r="T153" s="213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14" t="s">
        <v>126</v>
      </c>
      <c r="AT153" s="214" t="s">
        <v>121</v>
      </c>
      <c r="AU153" s="214" t="s">
        <v>86</v>
      </c>
      <c r="AY153" s="17" t="s">
        <v>119</v>
      </c>
      <c r="BE153" s="215">
        <f>IF(N153="základní",J153,0)</f>
        <v>0</v>
      </c>
      <c r="BF153" s="215">
        <f>IF(N153="snížená",J153,0)</f>
        <v>0</v>
      </c>
      <c r="BG153" s="215">
        <f>IF(N153="zákl. přenesená",J153,0)</f>
        <v>0</v>
      </c>
      <c r="BH153" s="215">
        <f>IF(N153="sníž. přenesená",J153,0)</f>
        <v>0</v>
      </c>
      <c r="BI153" s="215">
        <f>IF(N153="nulová",J153,0)</f>
        <v>0</v>
      </c>
      <c r="BJ153" s="17" t="s">
        <v>84</v>
      </c>
      <c r="BK153" s="215">
        <f>ROUND(I153*H153,2)</f>
        <v>0</v>
      </c>
      <c r="BL153" s="17" t="s">
        <v>126</v>
      </c>
      <c r="BM153" s="214" t="s">
        <v>455</v>
      </c>
    </row>
    <row r="154" spans="2:51" s="14" customFormat="1" ht="12">
      <c r="B154" s="244"/>
      <c r="C154" s="245"/>
      <c r="D154" s="218" t="s">
        <v>152</v>
      </c>
      <c r="E154" s="246" t="s">
        <v>1</v>
      </c>
      <c r="F154" s="247" t="s">
        <v>451</v>
      </c>
      <c r="G154" s="245"/>
      <c r="H154" s="246" t="s">
        <v>1</v>
      </c>
      <c r="I154" s="248"/>
      <c r="J154" s="245"/>
      <c r="K154" s="245"/>
      <c r="L154" s="249"/>
      <c r="M154" s="250"/>
      <c r="N154" s="251"/>
      <c r="O154" s="251"/>
      <c r="P154" s="251"/>
      <c r="Q154" s="251"/>
      <c r="R154" s="251"/>
      <c r="S154" s="251"/>
      <c r="T154" s="252"/>
      <c r="AT154" s="253" t="s">
        <v>152</v>
      </c>
      <c r="AU154" s="253" t="s">
        <v>86</v>
      </c>
      <c r="AV154" s="14" t="s">
        <v>84</v>
      </c>
      <c r="AW154" s="14" t="s">
        <v>32</v>
      </c>
      <c r="AX154" s="14" t="s">
        <v>76</v>
      </c>
      <c r="AY154" s="253" t="s">
        <v>119</v>
      </c>
    </row>
    <row r="155" spans="2:51" s="13" customFormat="1" ht="12">
      <c r="B155" s="216"/>
      <c r="C155" s="217"/>
      <c r="D155" s="218" t="s">
        <v>152</v>
      </c>
      <c r="E155" s="219" t="s">
        <v>371</v>
      </c>
      <c r="F155" s="220" t="s">
        <v>456</v>
      </c>
      <c r="G155" s="217"/>
      <c r="H155" s="221">
        <v>102</v>
      </c>
      <c r="I155" s="222"/>
      <c r="J155" s="217"/>
      <c r="K155" s="217"/>
      <c r="L155" s="223"/>
      <c r="M155" s="224"/>
      <c r="N155" s="225"/>
      <c r="O155" s="225"/>
      <c r="P155" s="225"/>
      <c r="Q155" s="225"/>
      <c r="R155" s="225"/>
      <c r="S155" s="225"/>
      <c r="T155" s="226"/>
      <c r="AT155" s="227" t="s">
        <v>152</v>
      </c>
      <c r="AU155" s="227" t="s">
        <v>86</v>
      </c>
      <c r="AV155" s="13" t="s">
        <v>86</v>
      </c>
      <c r="AW155" s="13" t="s">
        <v>32</v>
      </c>
      <c r="AX155" s="13" t="s">
        <v>84</v>
      </c>
      <c r="AY155" s="227" t="s">
        <v>119</v>
      </c>
    </row>
    <row r="156" spans="1:65" s="2" customFormat="1" ht="33" customHeight="1">
      <c r="A156" s="34"/>
      <c r="B156" s="35"/>
      <c r="C156" s="203" t="s">
        <v>185</v>
      </c>
      <c r="D156" s="203" t="s">
        <v>121</v>
      </c>
      <c r="E156" s="204" t="s">
        <v>457</v>
      </c>
      <c r="F156" s="205" t="s">
        <v>458</v>
      </c>
      <c r="G156" s="206" t="s">
        <v>260</v>
      </c>
      <c r="H156" s="207">
        <v>73.84</v>
      </c>
      <c r="I156" s="208"/>
      <c r="J156" s="209">
        <f>ROUND(I156*H156,2)</f>
        <v>0</v>
      </c>
      <c r="K156" s="205" t="s">
        <v>125</v>
      </c>
      <c r="L156" s="39"/>
      <c r="M156" s="210" t="s">
        <v>1</v>
      </c>
      <c r="N156" s="211" t="s">
        <v>41</v>
      </c>
      <c r="O156" s="71"/>
      <c r="P156" s="212">
        <f>O156*H156</f>
        <v>0</v>
      </c>
      <c r="Q156" s="212">
        <v>0</v>
      </c>
      <c r="R156" s="212">
        <f>Q156*H156</f>
        <v>0</v>
      </c>
      <c r="S156" s="212">
        <v>0</v>
      </c>
      <c r="T156" s="213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14" t="s">
        <v>126</v>
      </c>
      <c r="AT156" s="214" t="s">
        <v>121</v>
      </c>
      <c r="AU156" s="214" t="s">
        <v>86</v>
      </c>
      <c r="AY156" s="17" t="s">
        <v>119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17" t="s">
        <v>84</v>
      </c>
      <c r="BK156" s="215">
        <f>ROUND(I156*H156,2)</f>
        <v>0</v>
      </c>
      <c r="BL156" s="17" t="s">
        <v>126</v>
      </c>
      <c r="BM156" s="214" t="s">
        <v>459</v>
      </c>
    </row>
    <row r="157" spans="2:51" s="14" customFormat="1" ht="12">
      <c r="B157" s="244"/>
      <c r="C157" s="245"/>
      <c r="D157" s="218" t="s">
        <v>152</v>
      </c>
      <c r="E157" s="246" t="s">
        <v>1</v>
      </c>
      <c r="F157" s="247" t="s">
        <v>460</v>
      </c>
      <c r="G157" s="245"/>
      <c r="H157" s="246" t="s">
        <v>1</v>
      </c>
      <c r="I157" s="248"/>
      <c r="J157" s="245"/>
      <c r="K157" s="245"/>
      <c r="L157" s="249"/>
      <c r="M157" s="250"/>
      <c r="N157" s="251"/>
      <c r="O157" s="251"/>
      <c r="P157" s="251"/>
      <c r="Q157" s="251"/>
      <c r="R157" s="251"/>
      <c r="S157" s="251"/>
      <c r="T157" s="252"/>
      <c r="AT157" s="253" t="s">
        <v>152</v>
      </c>
      <c r="AU157" s="253" t="s">
        <v>86</v>
      </c>
      <c r="AV157" s="14" t="s">
        <v>84</v>
      </c>
      <c r="AW157" s="14" t="s">
        <v>32</v>
      </c>
      <c r="AX157" s="14" t="s">
        <v>76</v>
      </c>
      <c r="AY157" s="253" t="s">
        <v>119</v>
      </c>
    </row>
    <row r="158" spans="2:51" s="13" customFormat="1" ht="12">
      <c r="B158" s="216"/>
      <c r="C158" s="217"/>
      <c r="D158" s="218" t="s">
        <v>152</v>
      </c>
      <c r="E158" s="219" t="s">
        <v>381</v>
      </c>
      <c r="F158" s="220" t="s">
        <v>461</v>
      </c>
      <c r="G158" s="217"/>
      <c r="H158" s="221">
        <v>73.84</v>
      </c>
      <c r="I158" s="222"/>
      <c r="J158" s="217"/>
      <c r="K158" s="217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152</v>
      </c>
      <c r="AU158" s="227" t="s">
        <v>86</v>
      </c>
      <c r="AV158" s="13" t="s">
        <v>86</v>
      </c>
      <c r="AW158" s="13" t="s">
        <v>32</v>
      </c>
      <c r="AX158" s="13" t="s">
        <v>84</v>
      </c>
      <c r="AY158" s="227" t="s">
        <v>119</v>
      </c>
    </row>
    <row r="159" spans="1:65" s="2" customFormat="1" ht="21.75" customHeight="1">
      <c r="A159" s="34"/>
      <c r="B159" s="35"/>
      <c r="C159" s="203" t="s">
        <v>189</v>
      </c>
      <c r="D159" s="203" t="s">
        <v>121</v>
      </c>
      <c r="E159" s="204" t="s">
        <v>462</v>
      </c>
      <c r="F159" s="205" t="s">
        <v>463</v>
      </c>
      <c r="G159" s="206" t="s">
        <v>260</v>
      </c>
      <c r="H159" s="207">
        <v>9.52</v>
      </c>
      <c r="I159" s="208"/>
      <c r="J159" s="209">
        <f>ROUND(I159*H159,2)</f>
        <v>0</v>
      </c>
      <c r="K159" s="205" t="s">
        <v>125</v>
      </c>
      <c r="L159" s="39"/>
      <c r="M159" s="210" t="s">
        <v>1</v>
      </c>
      <c r="N159" s="211" t="s">
        <v>41</v>
      </c>
      <c r="O159" s="71"/>
      <c r="P159" s="212">
        <f>O159*H159</f>
        <v>0</v>
      </c>
      <c r="Q159" s="212">
        <v>0</v>
      </c>
      <c r="R159" s="212">
        <f>Q159*H159</f>
        <v>0</v>
      </c>
      <c r="S159" s="212">
        <v>0</v>
      </c>
      <c r="T159" s="213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14" t="s">
        <v>126</v>
      </c>
      <c r="AT159" s="214" t="s">
        <v>121</v>
      </c>
      <c r="AU159" s="214" t="s">
        <v>86</v>
      </c>
      <c r="AY159" s="17" t="s">
        <v>119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17" t="s">
        <v>84</v>
      </c>
      <c r="BK159" s="215">
        <f>ROUND(I159*H159,2)</f>
        <v>0</v>
      </c>
      <c r="BL159" s="17" t="s">
        <v>126</v>
      </c>
      <c r="BM159" s="214" t="s">
        <v>464</v>
      </c>
    </row>
    <row r="160" spans="2:51" s="14" customFormat="1" ht="12">
      <c r="B160" s="244"/>
      <c r="C160" s="245"/>
      <c r="D160" s="218" t="s">
        <v>152</v>
      </c>
      <c r="E160" s="246" t="s">
        <v>1</v>
      </c>
      <c r="F160" s="247" t="s">
        <v>465</v>
      </c>
      <c r="G160" s="245"/>
      <c r="H160" s="246" t="s">
        <v>1</v>
      </c>
      <c r="I160" s="248"/>
      <c r="J160" s="245"/>
      <c r="K160" s="245"/>
      <c r="L160" s="249"/>
      <c r="M160" s="250"/>
      <c r="N160" s="251"/>
      <c r="O160" s="251"/>
      <c r="P160" s="251"/>
      <c r="Q160" s="251"/>
      <c r="R160" s="251"/>
      <c r="S160" s="251"/>
      <c r="T160" s="252"/>
      <c r="AT160" s="253" t="s">
        <v>152</v>
      </c>
      <c r="AU160" s="253" t="s">
        <v>86</v>
      </c>
      <c r="AV160" s="14" t="s">
        <v>84</v>
      </c>
      <c r="AW160" s="14" t="s">
        <v>32</v>
      </c>
      <c r="AX160" s="14" t="s">
        <v>76</v>
      </c>
      <c r="AY160" s="253" t="s">
        <v>119</v>
      </c>
    </row>
    <row r="161" spans="2:51" s="13" customFormat="1" ht="12">
      <c r="B161" s="216"/>
      <c r="C161" s="217"/>
      <c r="D161" s="218" t="s">
        <v>152</v>
      </c>
      <c r="E161" s="219" t="s">
        <v>1</v>
      </c>
      <c r="F161" s="220" t="s">
        <v>466</v>
      </c>
      <c r="G161" s="217"/>
      <c r="H161" s="221">
        <v>1.42</v>
      </c>
      <c r="I161" s="222"/>
      <c r="J161" s="217"/>
      <c r="K161" s="217"/>
      <c r="L161" s="223"/>
      <c r="M161" s="224"/>
      <c r="N161" s="225"/>
      <c r="O161" s="225"/>
      <c r="P161" s="225"/>
      <c r="Q161" s="225"/>
      <c r="R161" s="225"/>
      <c r="S161" s="225"/>
      <c r="T161" s="226"/>
      <c r="AT161" s="227" t="s">
        <v>152</v>
      </c>
      <c r="AU161" s="227" t="s">
        <v>86</v>
      </c>
      <c r="AV161" s="13" t="s">
        <v>86</v>
      </c>
      <c r="AW161" s="13" t="s">
        <v>32</v>
      </c>
      <c r="AX161" s="13" t="s">
        <v>76</v>
      </c>
      <c r="AY161" s="227" t="s">
        <v>119</v>
      </c>
    </row>
    <row r="162" spans="2:51" s="13" customFormat="1" ht="12">
      <c r="B162" s="216"/>
      <c r="C162" s="217"/>
      <c r="D162" s="218" t="s">
        <v>152</v>
      </c>
      <c r="E162" s="219" t="s">
        <v>1</v>
      </c>
      <c r="F162" s="220" t="s">
        <v>467</v>
      </c>
      <c r="G162" s="217"/>
      <c r="H162" s="221">
        <v>0.36</v>
      </c>
      <c r="I162" s="222"/>
      <c r="J162" s="217"/>
      <c r="K162" s="217"/>
      <c r="L162" s="223"/>
      <c r="M162" s="224"/>
      <c r="N162" s="225"/>
      <c r="O162" s="225"/>
      <c r="P162" s="225"/>
      <c r="Q162" s="225"/>
      <c r="R162" s="225"/>
      <c r="S162" s="225"/>
      <c r="T162" s="226"/>
      <c r="AT162" s="227" t="s">
        <v>152</v>
      </c>
      <c r="AU162" s="227" t="s">
        <v>86</v>
      </c>
      <c r="AV162" s="13" t="s">
        <v>86</v>
      </c>
      <c r="AW162" s="13" t="s">
        <v>32</v>
      </c>
      <c r="AX162" s="13" t="s">
        <v>76</v>
      </c>
      <c r="AY162" s="227" t="s">
        <v>119</v>
      </c>
    </row>
    <row r="163" spans="2:51" s="13" customFormat="1" ht="12">
      <c r="B163" s="216"/>
      <c r="C163" s="217"/>
      <c r="D163" s="218" t="s">
        <v>152</v>
      </c>
      <c r="E163" s="219" t="s">
        <v>1</v>
      </c>
      <c r="F163" s="220" t="s">
        <v>468</v>
      </c>
      <c r="G163" s="217"/>
      <c r="H163" s="221">
        <v>7.1</v>
      </c>
      <c r="I163" s="222"/>
      <c r="J163" s="217"/>
      <c r="K163" s="217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152</v>
      </c>
      <c r="AU163" s="227" t="s">
        <v>86</v>
      </c>
      <c r="AV163" s="13" t="s">
        <v>86</v>
      </c>
      <c r="AW163" s="13" t="s">
        <v>32</v>
      </c>
      <c r="AX163" s="13" t="s">
        <v>76</v>
      </c>
      <c r="AY163" s="227" t="s">
        <v>119</v>
      </c>
    </row>
    <row r="164" spans="2:51" s="13" customFormat="1" ht="12">
      <c r="B164" s="216"/>
      <c r="C164" s="217"/>
      <c r="D164" s="218" t="s">
        <v>152</v>
      </c>
      <c r="E164" s="219" t="s">
        <v>1</v>
      </c>
      <c r="F164" s="220" t="s">
        <v>469</v>
      </c>
      <c r="G164" s="217"/>
      <c r="H164" s="221">
        <v>0.64</v>
      </c>
      <c r="I164" s="222"/>
      <c r="J164" s="217"/>
      <c r="K164" s="217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152</v>
      </c>
      <c r="AU164" s="227" t="s">
        <v>86</v>
      </c>
      <c r="AV164" s="13" t="s">
        <v>86</v>
      </c>
      <c r="AW164" s="13" t="s">
        <v>32</v>
      </c>
      <c r="AX164" s="13" t="s">
        <v>76</v>
      </c>
      <c r="AY164" s="227" t="s">
        <v>119</v>
      </c>
    </row>
    <row r="165" spans="2:51" s="15" customFormat="1" ht="12">
      <c r="B165" s="254"/>
      <c r="C165" s="255"/>
      <c r="D165" s="218" t="s">
        <v>152</v>
      </c>
      <c r="E165" s="256" t="s">
        <v>378</v>
      </c>
      <c r="F165" s="257" t="s">
        <v>470</v>
      </c>
      <c r="G165" s="255"/>
      <c r="H165" s="258">
        <v>9.52</v>
      </c>
      <c r="I165" s="259"/>
      <c r="J165" s="255"/>
      <c r="K165" s="255"/>
      <c r="L165" s="260"/>
      <c r="M165" s="261"/>
      <c r="N165" s="262"/>
      <c r="O165" s="262"/>
      <c r="P165" s="262"/>
      <c r="Q165" s="262"/>
      <c r="R165" s="262"/>
      <c r="S165" s="262"/>
      <c r="T165" s="263"/>
      <c r="AT165" s="264" t="s">
        <v>152</v>
      </c>
      <c r="AU165" s="264" t="s">
        <v>86</v>
      </c>
      <c r="AV165" s="15" t="s">
        <v>126</v>
      </c>
      <c r="AW165" s="15" t="s">
        <v>32</v>
      </c>
      <c r="AX165" s="15" t="s">
        <v>84</v>
      </c>
      <c r="AY165" s="264" t="s">
        <v>119</v>
      </c>
    </row>
    <row r="166" spans="1:65" s="2" customFormat="1" ht="33" customHeight="1">
      <c r="A166" s="34"/>
      <c r="B166" s="35"/>
      <c r="C166" s="203" t="s">
        <v>193</v>
      </c>
      <c r="D166" s="203" t="s">
        <v>121</v>
      </c>
      <c r="E166" s="204" t="s">
        <v>471</v>
      </c>
      <c r="F166" s="205" t="s">
        <v>472</v>
      </c>
      <c r="G166" s="206" t="s">
        <v>260</v>
      </c>
      <c r="H166" s="207">
        <v>13.2</v>
      </c>
      <c r="I166" s="208"/>
      <c r="J166" s="209">
        <f>ROUND(I166*H166,2)</f>
        <v>0</v>
      </c>
      <c r="K166" s="205" t="s">
        <v>125</v>
      </c>
      <c r="L166" s="39"/>
      <c r="M166" s="210" t="s">
        <v>1</v>
      </c>
      <c r="N166" s="211" t="s">
        <v>41</v>
      </c>
      <c r="O166" s="71"/>
      <c r="P166" s="212">
        <f>O166*H166</f>
        <v>0</v>
      </c>
      <c r="Q166" s="212">
        <v>0</v>
      </c>
      <c r="R166" s="212">
        <f>Q166*H166</f>
        <v>0</v>
      </c>
      <c r="S166" s="212">
        <v>0</v>
      </c>
      <c r="T166" s="213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4" t="s">
        <v>126</v>
      </c>
      <c r="AT166" s="214" t="s">
        <v>121</v>
      </c>
      <c r="AU166" s="214" t="s">
        <v>86</v>
      </c>
      <c r="AY166" s="17" t="s">
        <v>119</v>
      </c>
      <c r="BE166" s="215">
        <f>IF(N166="základní",J166,0)</f>
        <v>0</v>
      </c>
      <c r="BF166" s="215">
        <f>IF(N166="snížená",J166,0)</f>
        <v>0</v>
      </c>
      <c r="BG166" s="215">
        <f>IF(N166="zákl. přenesená",J166,0)</f>
        <v>0</v>
      </c>
      <c r="BH166" s="215">
        <f>IF(N166="sníž. přenesená",J166,0)</f>
        <v>0</v>
      </c>
      <c r="BI166" s="215">
        <f>IF(N166="nulová",J166,0)</f>
        <v>0</v>
      </c>
      <c r="BJ166" s="17" t="s">
        <v>84</v>
      </c>
      <c r="BK166" s="215">
        <f>ROUND(I166*H166,2)</f>
        <v>0</v>
      </c>
      <c r="BL166" s="17" t="s">
        <v>126</v>
      </c>
      <c r="BM166" s="214" t="s">
        <v>473</v>
      </c>
    </row>
    <row r="167" spans="2:51" s="14" customFormat="1" ht="12">
      <c r="B167" s="244"/>
      <c r="C167" s="245"/>
      <c r="D167" s="218" t="s">
        <v>152</v>
      </c>
      <c r="E167" s="246" t="s">
        <v>1</v>
      </c>
      <c r="F167" s="247" t="s">
        <v>474</v>
      </c>
      <c r="G167" s="245"/>
      <c r="H167" s="246" t="s">
        <v>1</v>
      </c>
      <c r="I167" s="248"/>
      <c r="J167" s="245"/>
      <c r="K167" s="245"/>
      <c r="L167" s="249"/>
      <c r="M167" s="250"/>
      <c r="N167" s="251"/>
      <c r="O167" s="251"/>
      <c r="P167" s="251"/>
      <c r="Q167" s="251"/>
      <c r="R167" s="251"/>
      <c r="S167" s="251"/>
      <c r="T167" s="252"/>
      <c r="AT167" s="253" t="s">
        <v>152</v>
      </c>
      <c r="AU167" s="253" t="s">
        <v>86</v>
      </c>
      <c r="AV167" s="14" t="s">
        <v>84</v>
      </c>
      <c r="AW167" s="14" t="s">
        <v>32</v>
      </c>
      <c r="AX167" s="14" t="s">
        <v>76</v>
      </c>
      <c r="AY167" s="253" t="s">
        <v>119</v>
      </c>
    </row>
    <row r="168" spans="2:51" s="13" customFormat="1" ht="12">
      <c r="B168" s="216"/>
      <c r="C168" s="217"/>
      <c r="D168" s="218" t="s">
        <v>152</v>
      </c>
      <c r="E168" s="219" t="s">
        <v>389</v>
      </c>
      <c r="F168" s="220" t="s">
        <v>475</v>
      </c>
      <c r="G168" s="217"/>
      <c r="H168" s="221">
        <v>13.2</v>
      </c>
      <c r="I168" s="222"/>
      <c r="J168" s="217"/>
      <c r="K168" s="217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152</v>
      </c>
      <c r="AU168" s="227" t="s">
        <v>86</v>
      </c>
      <c r="AV168" s="13" t="s">
        <v>86</v>
      </c>
      <c r="AW168" s="13" t="s">
        <v>32</v>
      </c>
      <c r="AX168" s="13" t="s">
        <v>84</v>
      </c>
      <c r="AY168" s="227" t="s">
        <v>119</v>
      </c>
    </row>
    <row r="169" spans="1:65" s="2" customFormat="1" ht="33" customHeight="1">
      <c r="A169" s="34"/>
      <c r="B169" s="35"/>
      <c r="C169" s="203" t="s">
        <v>197</v>
      </c>
      <c r="D169" s="203" t="s">
        <v>121</v>
      </c>
      <c r="E169" s="204" t="s">
        <v>476</v>
      </c>
      <c r="F169" s="205" t="s">
        <v>477</v>
      </c>
      <c r="G169" s="206" t="s">
        <v>260</v>
      </c>
      <c r="H169" s="207">
        <v>1.82</v>
      </c>
      <c r="I169" s="208"/>
      <c r="J169" s="209">
        <f>ROUND(I169*H169,2)</f>
        <v>0</v>
      </c>
      <c r="K169" s="205" t="s">
        <v>125</v>
      </c>
      <c r="L169" s="39"/>
      <c r="M169" s="210" t="s">
        <v>1</v>
      </c>
      <c r="N169" s="211" t="s">
        <v>41</v>
      </c>
      <c r="O169" s="71"/>
      <c r="P169" s="212">
        <f>O169*H169</f>
        <v>0</v>
      </c>
      <c r="Q169" s="212">
        <v>0</v>
      </c>
      <c r="R169" s="212">
        <f>Q169*H169</f>
        <v>0</v>
      </c>
      <c r="S169" s="212">
        <v>0</v>
      </c>
      <c r="T169" s="213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14" t="s">
        <v>126</v>
      </c>
      <c r="AT169" s="214" t="s">
        <v>121</v>
      </c>
      <c r="AU169" s="214" t="s">
        <v>86</v>
      </c>
      <c r="AY169" s="17" t="s">
        <v>119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17" t="s">
        <v>84</v>
      </c>
      <c r="BK169" s="215">
        <f>ROUND(I169*H169,2)</f>
        <v>0</v>
      </c>
      <c r="BL169" s="17" t="s">
        <v>126</v>
      </c>
      <c r="BM169" s="214" t="s">
        <v>478</v>
      </c>
    </row>
    <row r="170" spans="2:51" s="14" customFormat="1" ht="12">
      <c r="B170" s="244"/>
      <c r="C170" s="245"/>
      <c r="D170" s="218" t="s">
        <v>152</v>
      </c>
      <c r="E170" s="246" t="s">
        <v>1</v>
      </c>
      <c r="F170" s="247" t="s">
        <v>479</v>
      </c>
      <c r="G170" s="245"/>
      <c r="H170" s="246" t="s">
        <v>1</v>
      </c>
      <c r="I170" s="248"/>
      <c r="J170" s="245"/>
      <c r="K170" s="245"/>
      <c r="L170" s="249"/>
      <c r="M170" s="250"/>
      <c r="N170" s="251"/>
      <c r="O170" s="251"/>
      <c r="P170" s="251"/>
      <c r="Q170" s="251"/>
      <c r="R170" s="251"/>
      <c r="S170" s="251"/>
      <c r="T170" s="252"/>
      <c r="AT170" s="253" t="s">
        <v>152</v>
      </c>
      <c r="AU170" s="253" t="s">
        <v>86</v>
      </c>
      <c r="AV170" s="14" t="s">
        <v>84</v>
      </c>
      <c r="AW170" s="14" t="s">
        <v>32</v>
      </c>
      <c r="AX170" s="14" t="s">
        <v>76</v>
      </c>
      <c r="AY170" s="253" t="s">
        <v>119</v>
      </c>
    </row>
    <row r="171" spans="2:51" s="13" customFormat="1" ht="12">
      <c r="B171" s="216"/>
      <c r="C171" s="217"/>
      <c r="D171" s="218" t="s">
        <v>152</v>
      </c>
      <c r="E171" s="219" t="s">
        <v>1</v>
      </c>
      <c r="F171" s="220" t="s">
        <v>480</v>
      </c>
      <c r="G171" s="217"/>
      <c r="H171" s="221">
        <v>0.32</v>
      </c>
      <c r="I171" s="222"/>
      <c r="J171" s="217"/>
      <c r="K171" s="217"/>
      <c r="L171" s="223"/>
      <c r="M171" s="224"/>
      <c r="N171" s="225"/>
      <c r="O171" s="225"/>
      <c r="P171" s="225"/>
      <c r="Q171" s="225"/>
      <c r="R171" s="225"/>
      <c r="S171" s="225"/>
      <c r="T171" s="226"/>
      <c r="AT171" s="227" t="s">
        <v>152</v>
      </c>
      <c r="AU171" s="227" t="s">
        <v>86</v>
      </c>
      <c r="AV171" s="13" t="s">
        <v>86</v>
      </c>
      <c r="AW171" s="13" t="s">
        <v>32</v>
      </c>
      <c r="AX171" s="13" t="s">
        <v>76</v>
      </c>
      <c r="AY171" s="227" t="s">
        <v>119</v>
      </c>
    </row>
    <row r="172" spans="2:51" s="13" customFormat="1" ht="12">
      <c r="B172" s="216"/>
      <c r="C172" s="217"/>
      <c r="D172" s="218" t="s">
        <v>152</v>
      </c>
      <c r="E172" s="219" t="s">
        <v>1</v>
      </c>
      <c r="F172" s="220" t="s">
        <v>481</v>
      </c>
      <c r="G172" s="217"/>
      <c r="H172" s="221">
        <v>1.5</v>
      </c>
      <c r="I172" s="222"/>
      <c r="J172" s="217"/>
      <c r="K172" s="217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152</v>
      </c>
      <c r="AU172" s="227" t="s">
        <v>86</v>
      </c>
      <c r="AV172" s="13" t="s">
        <v>86</v>
      </c>
      <c r="AW172" s="13" t="s">
        <v>32</v>
      </c>
      <c r="AX172" s="13" t="s">
        <v>76</v>
      </c>
      <c r="AY172" s="227" t="s">
        <v>119</v>
      </c>
    </row>
    <row r="173" spans="2:51" s="15" customFormat="1" ht="12">
      <c r="B173" s="254"/>
      <c r="C173" s="255"/>
      <c r="D173" s="218" t="s">
        <v>152</v>
      </c>
      <c r="E173" s="256" t="s">
        <v>383</v>
      </c>
      <c r="F173" s="257" t="s">
        <v>470</v>
      </c>
      <c r="G173" s="255"/>
      <c r="H173" s="258">
        <v>1.82</v>
      </c>
      <c r="I173" s="259"/>
      <c r="J173" s="255"/>
      <c r="K173" s="255"/>
      <c r="L173" s="260"/>
      <c r="M173" s="261"/>
      <c r="N173" s="262"/>
      <c r="O173" s="262"/>
      <c r="P173" s="262"/>
      <c r="Q173" s="262"/>
      <c r="R173" s="262"/>
      <c r="S173" s="262"/>
      <c r="T173" s="263"/>
      <c r="AT173" s="264" t="s">
        <v>152</v>
      </c>
      <c r="AU173" s="264" t="s">
        <v>86</v>
      </c>
      <c r="AV173" s="15" t="s">
        <v>126</v>
      </c>
      <c r="AW173" s="15" t="s">
        <v>32</v>
      </c>
      <c r="AX173" s="15" t="s">
        <v>84</v>
      </c>
      <c r="AY173" s="264" t="s">
        <v>119</v>
      </c>
    </row>
    <row r="174" spans="1:65" s="2" customFormat="1" ht="21.75" customHeight="1">
      <c r="A174" s="34"/>
      <c r="B174" s="35"/>
      <c r="C174" s="203" t="s">
        <v>201</v>
      </c>
      <c r="D174" s="203" t="s">
        <v>121</v>
      </c>
      <c r="E174" s="204" t="s">
        <v>482</v>
      </c>
      <c r="F174" s="205" t="s">
        <v>483</v>
      </c>
      <c r="G174" s="206" t="s">
        <v>260</v>
      </c>
      <c r="H174" s="207">
        <v>10.368</v>
      </c>
      <c r="I174" s="208"/>
      <c r="J174" s="209">
        <f>ROUND(I174*H174,2)</f>
        <v>0</v>
      </c>
      <c r="K174" s="205" t="s">
        <v>125</v>
      </c>
      <c r="L174" s="39"/>
      <c r="M174" s="210" t="s">
        <v>1</v>
      </c>
      <c r="N174" s="211" t="s">
        <v>41</v>
      </c>
      <c r="O174" s="71"/>
      <c r="P174" s="212">
        <f>O174*H174</f>
        <v>0</v>
      </c>
      <c r="Q174" s="212">
        <v>0</v>
      </c>
      <c r="R174" s="212">
        <f>Q174*H174</f>
        <v>0</v>
      </c>
      <c r="S174" s="212">
        <v>0</v>
      </c>
      <c r="T174" s="213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14" t="s">
        <v>126</v>
      </c>
      <c r="AT174" s="214" t="s">
        <v>121</v>
      </c>
      <c r="AU174" s="214" t="s">
        <v>86</v>
      </c>
      <c r="AY174" s="17" t="s">
        <v>119</v>
      </c>
      <c r="BE174" s="215">
        <f>IF(N174="základní",J174,0)</f>
        <v>0</v>
      </c>
      <c r="BF174" s="215">
        <f>IF(N174="snížená",J174,0)</f>
        <v>0</v>
      </c>
      <c r="BG174" s="215">
        <f>IF(N174="zákl. přenesená",J174,0)</f>
        <v>0</v>
      </c>
      <c r="BH174" s="215">
        <f>IF(N174="sníž. přenesená",J174,0)</f>
        <v>0</v>
      </c>
      <c r="BI174" s="215">
        <f>IF(N174="nulová",J174,0)</f>
        <v>0</v>
      </c>
      <c r="BJ174" s="17" t="s">
        <v>84</v>
      </c>
      <c r="BK174" s="215">
        <f>ROUND(I174*H174,2)</f>
        <v>0</v>
      </c>
      <c r="BL174" s="17" t="s">
        <v>126</v>
      </c>
      <c r="BM174" s="214" t="s">
        <v>484</v>
      </c>
    </row>
    <row r="175" spans="2:51" s="14" customFormat="1" ht="12">
      <c r="B175" s="244"/>
      <c r="C175" s="245"/>
      <c r="D175" s="218" t="s">
        <v>152</v>
      </c>
      <c r="E175" s="246" t="s">
        <v>1</v>
      </c>
      <c r="F175" s="247" t="s">
        <v>485</v>
      </c>
      <c r="G175" s="245"/>
      <c r="H175" s="246" t="s">
        <v>1</v>
      </c>
      <c r="I175" s="248"/>
      <c r="J175" s="245"/>
      <c r="K175" s="245"/>
      <c r="L175" s="249"/>
      <c r="M175" s="250"/>
      <c r="N175" s="251"/>
      <c r="O175" s="251"/>
      <c r="P175" s="251"/>
      <c r="Q175" s="251"/>
      <c r="R175" s="251"/>
      <c r="S175" s="251"/>
      <c r="T175" s="252"/>
      <c r="AT175" s="253" t="s">
        <v>152</v>
      </c>
      <c r="AU175" s="253" t="s">
        <v>86</v>
      </c>
      <c r="AV175" s="14" t="s">
        <v>84</v>
      </c>
      <c r="AW175" s="14" t="s">
        <v>32</v>
      </c>
      <c r="AX175" s="14" t="s">
        <v>76</v>
      </c>
      <c r="AY175" s="253" t="s">
        <v>119</v>
      </c>
    </row>
    <row r="176" spans="2:51" s="13" customFormat="1" ht="12">
      <c r="B176" s="216"/>
      <c r="C176" s="217"/>
      <c r="D176" s="218" t="s">
        <v>152</v>
      </c>
      <c r="E176" s="219" t="s">
        <v>395</v>
      </c>
      <c r="F176" s="220" t="s">
        <v>486</v>
      </c>
      <c r="G176" s="217"/>
      <c r="H176" s="221">
        <v>10.368</v>
      </c>
      <c r="I176" s="222"/>
      <c r="J176" s="217"/>
      <c r="K176" s="217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152</v>
      </c>
      <c r="AU176" s="227" t="s">
        <v>86</v>
      </c>
      <c r="AV176" s="13" t="s">
        <v>86</v>
      </c>
      <c r="AW176" s="13" t="s">
        <v>32</v>
      </c>
      <c r="AX176" s="13" t="s">
        <v>84</v>
      </c>
      <c r="AY176" s="227" t="s">
        <v>119</v>
      </c>
    </row>
    <row r="177" spans="1:65" s="2" customFormat="1" ht="16.5" customHeight="1">
      <c r="A177" s="34"/>
      <c r="B177" s="35"/>
      <c r="C177" s="203" t="s">
        <v>7</v>
      </c>
      <c r="D177" s="203" t="s">
        <v>121</v>
      </c>
      <c r="E177" s="204" t="s">
        <v>487</v>
      </c>
      <c r="F177" s="205" t="s">
        <v>488</v>
      </c>
      <c r="G177" s="206" t="s">
        <v>124</v>
      </c>
      <c r="H177" s="207">
        <v>33</v>
      </c>
      <c r="I177" s="208"/>
      <c r="J177" s="209">
        <f>ROUND(I177*H177,2)</f>
        <v>0</v>
      </c>
      <c r="K177" s="205" t="s">
        <v>125</v>
      </c>
      <c r="L177" s="39"/>
      <c r="M177" s="210" t="s">
        <v>1</v>
      </c>
      <c r="N177" s="211" t="s">
        <v>41</v>
      </c>
      <c r="O177" s="71"/>
      <c r="P177" s="212">
        <f>O177*H177</f>
        <v>0</v>
      </c>
      <c r="Q177" s="212">
        <v>0.00084</v>
      </c>
      <c r="R177" s="212">
        <f>Q177*H177</f>
        <v>0.02772</v>
      </c>
      <c r="S177" s="212">
        <v>0</v>
      </c>
      <c r="T177" s="213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14" t="s">
        <v>126</v>
      </c>
      <c r="AT177" s="214" t="s">
        <v>121</v>
      </c>
      <c r="AU177" s="214" t="s">
        <v>86</v>
      </c>
      <c r="AY177" s="17" t="s">
        <v>119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17" t="s">
        <v>84</v>
      </c>
      <c r="BK177" s="215">
        <f>ROUND(I177*H177,2)</f>
        <v>0</v>
      </c>
      <c r="BL177" s="17" t="s">
        <v>126</v>
      </c>
      <c r="BM177" s="214" t="s">
        <v>489</v>
      </c>
    </row>
    <row r="178" spans="2:51" s="13" customFormat="1" ht="12">
      <c r="B178" s="216"/>
      <c r="C178" s="217"/>
      <c r="D178" s="218" t="s">
        <v>152</v>
      </c>
      <c r="E178" s="219" t="s">
        <v>1</v>
      </c>
      <c r="F178" s="220" t="s">
        <v>490</v>
      </c>
      <c r="G178" s="217"/>
      <c r="H178" s="221">
        <v>33</v>
      </c>
      <c r="I178" s="222"/>
      <c r="J178" s="217"/>
      <c r="K178" s="217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152</v>
      </c>
      <c r="AU178" s="227" t="s">
        <v>86</v>
      </c>
      <c r="AV178" s="13" t="s">
        <v>86</v>
      </c>
      <c r="AW178" s="13" t="s">
        <v>32</v>
      </c>
      <c r="AX178" s="13" t="s">
        <v>84</v>
      </c>
      <c r="AY178" s="227" t="s">
        <v>119</v>
      </c>
    </row>
    <row r="179" spans="1:65" s="2" customFormat="1" ht="21.75" customHeight="1">
      <c r="A179" s="34"/>
      <c r="B179" s="35"/>
      <c r="C179" s="203" t="s">
        <v>244</v>
      </c>
      <c r="D179" s="203" t="s">
        <v>121</v>
      </c>
      <c r="E179" s="204" t="s">
        <v>491</v>
      </c>
      <c r="F179" s="205" t="s">
        <v>492</v>
      </c>
      <c r="G179" s="206" t="s">
        <v>124</v>
      </c>
      <c r="H179" s="207">
        <v>33</v>
      </c>
      <c r="I179" s="208"/>
      <c r="J179" s="209">
        <f>ROUND(I179*H179,2)</f>
        <v>0</v>
      </c>
      <c r="K179" s="205" t="s">
        <v>125</v>
      </c>
      <c r="L179" s="39"/>
      <c r="M179" s="210" t="s">
        <v>1</v>
      </c>
      <c r="N179" s="211" t="s">
        <v>41</v>
      </c>
      <c r="O179" s="71"/>
      <c r="P179" s="212">
        <f>O179*H179</f>
        <v>0</v>
      </c>
      <c r="Q179" s="212">
        <v>0</v>
      </c>
      <c r="R179" s="212">
        <f>Q179*H179</f>
        <v>0</v>
      </c>
      <c r="S179" s="212">
        <v>0</v>
      </c>
      <c r="T179" s="213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14" t="s">
        <v>126</v>
      </c>
      <c r="AT179" s="214" t="s">
        <v>121</v>
      </c>
      <c r="AU179" s="214" t="s">
        <v>86</v>
      </c>
      <c r="AY179" s="17" t="s">
        <v>119</v>
      </c>
      <c r="BE179" s="215">
        <f>IF(N179="základní",J179,0)</f>
        <v>0</v>
      </c>
      <c r="BF179" s="215">
        <f>IF(N179="snížená",J179,0)</f>
        <v>0</v>
      </c>
      <c r="BG179" s="215">
        <f>IF(N179="zákl. přenesená",J179,0)</f>
        <v>0</v>
      </c>
      <c r="BH179" s="215">
        <f>IF(N179="sníž. přenesená",J179,0)</f>
        <v>0</v>
      </c>
      <c r="BI179" s="215">
        <f>IF(N179="nulová",J179,0)</f>
        <v>0</v>
      </c>
      <c r="BJ179" s="17" t="s">
        <v>84</v>
      </c>
      <c r="BK179" s="215">
        <f>ROUND(I179*H179,2)</f>
        <v>0</v>
      </c>
      <c r="BL179" s="17" t="s">
        <v>126</v>
      </c>
      <c r="BM179" s="214" t="s">
        <v>493</v>
      </c>
    </row>
    <row r="180" spans="1:65" s="2" customFormat="1" ht="16.5" customHeight="1">
      <c r="A180" s="34"/>
      <c r="B180" s="35"/>
      <c r="C180" s="203" t="s">
        <v>248</v>
      </c>
      <c r="D180" s="203" t="s">
        <v>121</v>
      </c>
      <c r="E180" s="204" t="s">
        <v>494</v>
      </c>
      <c r="F180" s="205" t="s">
        <v>495</v>
      </c>
      <c r="G180" s="206" t="s">
        <v>124</v>
      </c>
      <c r="H180" s="207">
        <v>34.56</v>
      </c>
      <c r="I180" s="208"/>
      <c r="J180" s="209">
        <f>ROUND(I180*H180,2)</f>
        <v>0</v>
      </c>
      <c r="K180" s="205" t="s">
        <v>125</v>
      </c>
      <c r="L180" s="39"/>
      <c r="M180" s="210" t="s">
        <v>1</v>
      </c>
      <c r="N180" s="211" t="s">
        <v>41</v>
      </c>
      <c r="O180" s="71"/>
      <c r="P180" s="212">
        <f>O180*H180</f>
        <v>0</v>
      </c>
      <c r="Q180" s="212">
        <v>0.0007</v>
      </c>
      <c r="R180" s="212">
        <f>Q180*H180</f>
        <v>0.024192</v>
      </c>
      <c r="S180" s="212">
        <v>0</v>
      </c>
      <c r="T180" s="213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14" t="s">
        <v>126</v>
      </c>
      <c r="AT180" s="214" t="s">
        <v>121</v>
      </c>
      <c r="AU180" s="214" t="s">
        <v>86</v>
      </c>
      <c r="AY180" s="17" t="s">
        <v>119</v>
      </c>
      <c r="BE180" s="215">
        <f>IF(N180="základní",J180,0)</f>
        <v>0</v>
      </c>
      <c r="BF180" s="215">
        <f>IF(N180="snížená",J180,0)</f>
        <v>0</v>
      </c>
      <c r="BG180" s="215">
        <f>IF(N180="zákl. přenesená",J180,0)</f>
        <v>0</v>
      </c>
      <c r="BH180" s="215">
        <f>IF(N180="sníž. přenesená",J180,0)</f>
        <v>0</v>
      </c>
      <c r="BI180" s="215">
        <f>IF(N180="nulová",J180,0)</f>
        <v>0</v>
      </c>
      <c r="BJ180" s="17" t="s">
        <v>84</v>
      </c>
      <c r="BK180" s="215">
        <f>ROUND(I180*H180,2)</f>
        <v>0</v>
      </c>
      <c r="BL180" s="17" t="s">
        <v>126</v>
      </c>
      <c r="BM180" s="214" t="s">
        <v>496</v>
      </c>
    </row>
    <row r="181" spans="2:51" s="14" customFormat="1" ht="12">
      <c r="B181" s="244"/>
      <c r="C181" s="245"/>
      <c r="D181" s="218" t="s">
        <v>152</v>
      </c>
      <c r="E181" s="246" t="s">
        <v>1</v>
      </c>
      <c r="F181" s="247" t="s">
        <v>485</v>
      </c>
      <c r="G181" s="245"/>
      <c r="H181" s="246" t="s">
        <v>1</v>
      </c>
      <c r="I181" s="248"/>
      <c r="J181" s="245"/>
      <c r="K181" s="245"/>
      <c r="L181" s="249"/>
      <c r="M181" s="250"/>
      <c r="N181" s="251"/>
      <c r="O181" s="251"/>
      <c r="P181" s="251"/>
      <c r="Q181" s="251"/>
      <c r="R181" s="251"/>
      <c r="S181" s="251"/>
      <c r="T181" s="252"/>
      <c r="AT181" s="253" t="s">
        <v>152</v>
      </c>
      <c r="AU181" s="253" t="s">
        <v>86</v>
      </c>
      <c r="AV181" s="14" t="s">
        <v>84</v>
      </c>
      <c r="AW181" s="14" t="s">
        <v>32</v>
      </c>
      <c r="AX181" s="14" t="s">
        <v>76</v>
      </c>
      <c r="AY181" s="253" t="s">
        <v>119</v>
      </c>
    </row>
    <row r="182" spans="2:51" s="13" customFormat="1" ht="12">
      <c r="B182" s="216"/>
      <c r="C182" s="217"/>
      <c r="D182" s="218" t="s">
        <v>152</v>
      </c>
      <c r="E182" s="219" t="s">
        <v>1</v>
      </c>
      <c r="F182" s="220" t="s">
        <v>497</v>
      </c>
      <c r="G182" s="217"/>
      <c r="H182" s="221">
        <v>34.56</v>
      </c>
      <c r="I182" s="222"/>
      <c r="J182" s="217"/>
      <c r="K182" s="217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152</v>
      </c>
      <c r="AU182" s="227" t="s">
        <v>86</v>
      </c>
      <c r="AV182" s="13" t="s">
        <v>86</v>
      </c>
      <c r="AW182" s="13" t="s">
        <v>32</v>
      </c>
      <c r="AX182" s="13" t="s">
        <v>84</v>
      </c>
      <c r="AY182" s="227" t="s">
        <v>119</v>
      </c>
    </row>
    <row r="183" spans="1:65" s="2" customFormat="1" ht="16.5" customHeight="1">
      <c r="A183" s="34"/>
      <c r="B183" s="35"/>
      <c r="C183" s="203" t="s">
        <v>252</v>
      </c>
      <c r="D183" s="203" t="s">
        <v>121</v>
      </c>
      <c r="E183" s="204" t="s">
        <v>498</v>
      </c>
      <c r="F183" s="205" t="s">
        <v>499</v>
      </c>
      <c r="G183" s="206" t="s">
        <v>124</v>
      </c>
      <c r="H183" s="207">
        <v>34.56</v>
      </c>
      <c r="I183" s="208"/>
      <c r="J183" s="209">
        <f>ROUND(I183*H183,2)</f>
        <v>0</v>
      </c>
      <c r="K183" s="205" t="s">
        <v>125</v>
      </c>
      <c r="L183" s="39"/>
      <c r="M183" s="210" t="s">
        <v>1</v>
      </c>
      <c r="N183" s="211" t="s">
        <v>41</v>
      </c>
      <c r="O183" s="71"/>
      <c r="P183" s="212">
        <f>O183*H183</f>
        <v>0</v>
      </c>
      <c r="Q183" s="212">
        <v>0</v>
      </c>
      <c r="R183" s="212">
        <f>Q183*H183</f>
        <v>0</v>
      </c>
      <c r="S183" s="212">
        <v>0</v>
      </c>
      <c r="T183" s="213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14" t="s">
        <v>126</v>
      </c>
      <c r="AT183" s="214" t="s">
        <v>121</v>
      </c>
      <c r="AU183" s="214" t="s">
        <v>86</v>
      </c>
      <c r="AY183" s="17" t="s">
        <v>119</v>
      </c>
      <c r="BE183" s="215">
        <f>IF(N183="základní",J183,0)</f>
        <v>0</v>
      </c>
      <c r="BF183" s="215">
        <f>IF(N183="snížená",J183,0)</f>
        <v>0</v>
      </c>
      <c r="BG183" s="215">
        <f>IF(N183="zákl. přenesená",J183,0)</f>
        <v>0</v>
      </c>
      <c r="BH183" s="215">
        <f>IF(N183="sníž. přenesená",J183,0)</f>
        <v>0</v>
      </c>
      <c r="BI183" s="215">
        <f>IF(N183="nulová",J183,0)</f>
        <v>0</v>
      </c>
      <c r="BJ183" s="17" t="s">
        <v>84</v>
      </c>
      <c r="BK183" s="215">
        <f>ROUND(I183*H183,2)</f>
        <v>0</v>
      </c>
      <c r="BL183" s="17" t="s">
        <v>126</v>
      </c>
      <c r="BM183" s="214" t="s">
        <v>500</v>
      </c>
    </row>
    <row r="184" spans="1:65" s="2" customFormat="1" ht="21.75" customHeight="1">
      <c r="A184" s="34"/>
      <c r="B184" s="35"/>
      <c r="C184" s="203" t="s">
        <v>256</v>
      </c>
      <c r="D184" s="203" t="s">
        <v>121</v>
      </c>
      <c r="E184" s="204" t="s">
        <v>501</v>
      </c>
      <c r="F184" s="205" t="s">
        <v>502</v>
      </c>
      <c r="G184" s="206" t="s">
        <v>260</v>
      </c>
      <c r="H184" s="207">
        <v>115.4</v>
      </c>
      <c r="I184" s="208"/>
      <c r="J184" s="209">
        <f>ROUND(I184*H184,2)</f>
        <v>0</v>
      </c>
      <c r="K184" s="205" t="s">
        <v>125</v>
      </c>
      <c r="L184" s="39"/>
      <c r="M184" s="210" t="s">
        <v>1</v>
      </c>
      <c r="N184" s="211" t="s">
        <v>41</v>
      </c>
      <c r="O184" s="71"/>
      <c r="P184" s="212">
        <f>O184*H184</f>
        <v>0</v>
      </c>
      <c r="Q184" s="212">
        <v>0</v>
      </c>
      <c r="R184" s="212">
        <f>Q184*H184</f>
        <v>0</v>
      </c>
      <c r="S184" s="212">
        <v>0</v>
      </c>
      <c r="T184" s="213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14" t="s">
        <v>126</v>
      </c>
      <c r="AT184" s="214" t="s">
        <v>121</v>
      </c>
      <c r="AU184" s="214" t="s">
        <v>86</v>
      </c>
      <c r="AY184" s="17" t="s">
        <v>119</v>
      </c>
      <c r="BE184" s="215">
        <f>IF(N184="základní",J184,0)</f>
        <v>0</v>
      </c>
      <c r="BF184" s="215">
        <f>IF(N184="snížená",J184,0)</f>
        <v>0</v>
      </c>
      <c r="BG184" s="215">
        <f>IF(N184="zákl. přenesená",J184,0)</f>
        <v>0</v>
      </c>
      <c r="BH184" s="215">
        <f>IF(N184="sníž. přenesená",J184,0)</f>
        <v>0</v>
      </c>
      <c r="BI184" s="215">
        <f>IF(N184="nulová",J184,0)</f>
        <v>0</v>
      </c>
      <c r="BJ184" s="17" t="s">
        <v>84</v>
      </c>
      <c r="BK184" s="215">
        <f>ROUND(I184*H184,2)</f>
        <v>0</v>
      </c>
      <c r="BL184" s="17" t="s">
        <v>126</v>
      </c>
      <c r="BM184" s="214" t="s">
        <v>503</v>
      </c>
    </row>
    <row r="185" spans="2:51" s="14" customFormat="1" ht="12">
      <c r="B185" s="244"/>
      <c r="C185" s="245"/>
      <c r="D185" s="218" t="s">
        <v>152</v>
      </c>
      <c r="E185" s="246" t="s">
        <v>1</v>
      </c>
      <c r="F185" s="247" t="s">
        <v>504</v>
      </c>
      <c r="G185" s="245"/>
      <c r="H185" s="246" t="s">
        <v>1</v>
      </c>
      <c r="I185" s="248"/>
      <c r="J185" s="245"/>
      <c r="K185" s="245"/>
      <c r="L185" s="249"/>
      <c r="M185" s="250"/>
      <c r="N185" s="251"/>
      <c r="O185" s="251"/>
      <c r="P185" s="251"/>
      <c r="Q185" s="251"/>
      <c r="R185" s="251"/>
      <c r="S185" s="251"/>
      <c r="T185" s="252"/>
      <c r="AT185" s="253" t="s">
        <v>152</v>
      </c>
      <c r="AU185" s="253" t="s">
        <v>86</v>
      </c>
      <c r="AV185" s="14" t="s">
        <v>84</v>
      </c>
      <c r="AW185" s="14" t="s">
        <v>32</v>
      </c>
      <c r="AX185" s="14" t="s">
        <v>76</v>
      </c>
      <c r="AY185" s="253" t="s">
        <v>119</v>
      </c>
    </row>
    <row r="186" spans="2:51" s="13" customFormat="1" ht="12">
      <c r="B186" s="216"/>
      <c r="C186" s="217"/>
      <c r="D186" s="218" t="s">
        <v>152</v>
      </c>
      <c r="E186" s="219" t="s">
        <v>1</v>
      </c>
      <c r="F186" s="220" t="s">
        <v>373</v>
      </c>
      <c r="G186" s="217"/>
      <c r="H186" s="221">
        <v>22</v>
      </c>
      <c r="I186" s="222"/>
      <c r="J186" s="217"/>
      <c r="K186" s="217"/>
      <c r="L186" s="223"/>
      <c r="M186" s="224"/>
      <c r="N186" s="225"/>
      <c r="O186" s="225"/>
      <c r="P186" s="225"/>
      <c r="Q186" s="225"/>
      <c r="R186" s="225"/>
      <c r="S186" s="225"/>
      <c r="T186" s="226"/>
      <c r="AT186" s="227" t="s">
        <v>152</v>
      </c>
      <c r="AU186" s="227" t="s">
        <v>86</v>
      </c>
      <c r="AV186" s="13" t="s">
        <v>86</v>
      </c>
      <c r="AW186" s="13" t="s">
        <v>32</v>
      </c>
      <c r="AX186" s="13" t="s">
        <v>76</v>
      </c>
      <c r="AY186" s="227" t="s">
        <v>119</v>
      </c>
    </row>
    <row r="187" spans="2:51" s="14" customFormat="1" ht="12">
      <c r="B187" s="244"/>
      <c r="C187" s="245"/>
      <c r="D187" s="218" t="s">
        <v>152</v>
      </c>
      <c r="E187" s="246" t="s">
        <v>1</v>
      </c>
      <c r="F187" s="247" t="s">
        <v>505</v>
      </c>
      <c r="G187" s="245"/>
      <c r="H187" s="246" t="s">
        <v>1</v>
      </c>
      <c r="I187" s="248"/>
      <c r="J187" s="245"/>
      <c r="K187" s="245"/>
      <c r="L187" s="249"/>
      <c r="M187" s="250"/>
      <c r="N187" s="251"/>
      <c r="O187" s="251"/>
      <c r="P187" s="251"/>
      <c r="Q187" s="251"/>
      <c r="R187" s="251"/>
      <c r="S187" s="251"/>
      <c r="T187" s="252"/>
      <c r="AT187" s="253" t="s">
        <v>152</v>
      </c>
      <c r="AU187" s="253" t="s">
        <v>86</v>
      </c>
      <c r="AV187" s="14" t="s">
        <v>84</v>
      </c>
      <c r="AW187" s="14" t="s">
        <v>32</v>
      </c>
      <c r="AX187" s="14" t="s">
        <v>76</v>
      </c>
      <c r="AY187" s="253" t="s">
        <v>119</v>
      </c>
    </row>
    <row r="188" spans="2:51" s="13" customFormat="1" ht="12">
      <c r="B188" s="216"/>
      <c r="C188" s="217"/>
      <c r="D188" s="218" t="s">
        <v>152</v>
      </c>
      <c r="E188" s="219" t="s">
        <v>1</v>
      </c>
      <c r="F188" s="220" t="s">
        <v>506</v>
      </c>
      <c r="G188" s="217"/>
      <c r="H188" s="221">
        <v>35.7</v>
      </c>
      <c r="I188" s="222"/>
      <c r="J188" s="217"/>
      <c r="K188" s="217"/>
      <c r="L188" s="223"/>
      <c r="M188" s="224"/>
      <c r="N188" s="225"/>
      <c r="O188" s="225"/>
      <c r="P188" s="225"/>
      <c r="Q188" s="225"/>
      <c r="R188" s="225"/>
      <c r="S188" s="225"/>
      <c r="T188" s="226"/>
      <c r="AT188" s="227" t="s">
        <v>152</v>
      </c>
      <c r="AU188" s="227" t="s">
        <v>86</v>
      </c>
      <c r="AV188" s="13" t="s">
        <v>86</v>
      </c>
      <c r="AW188" s="13" t="s">
        <v>32</v>
      </c>
      <c r="AX188" s="13" t="s">
        <v>76</v>
      </c>
      <c r="AY188" s="227" t="s">
        <v>119</v>
      </c>
    </row>
    <row r="189" spans="2:51" s="14" customFormat="1" ht="12">
      <c r="B189" s="244"/>
      <c r="C189" s="245"/>
      <c r="D189" s="218" t="s">
        <v>152</v>
      </c>
      <c r="E189" s="246" t="s">
        <v>1</v>
      </c>
      <c r="F189" s="247" t="s">
        <v>507</v>
      </c>
      <c r="G189" s="245"/>
      <c r="H189" s="246" t="s">
        <v>1</v>
      </c>
      <c r="I189" s="248"/>
      <c r="J189" s="245"/>
      <c r="K189" s="245"/>
      <c r="L189" s="249"/>
      <c r="M189" s="250"/>
      <c r="N189" s="251"/>
      <c r="O189" s="251"/>
      <c r="P189" s="251"/>
      <c r="Q189" s="251"/>
      <c r="R189" s="251"/>
      <c r="S189" s="251"/>
      <c r="T189" s="252"/>
      <c r="AT189" s="253" t="s">
        <v>152</v>
      </c>
      <c r="AU189" s="253" t="s">
        <v>86</v>
      </c>
      <c r="AV189" s="14" t="s">
        <v>84</v>
      </c>
      <c r="AW189" s="14" t="s">
        <v>32</v>
      </c>
      <c r="AX189" s="14" t="s">
        <v>76</v>
      </c>
      <c r="AY189" s="253" t="s">
        <v>119</v>
      </c>
    </row>
    <row r="190" spans="2:51" s="13" customFormat="1" ht="12">
      <c r="B190" s="216"/>
      <c r="C190" s="217"/>
      <c r="D190" s="218" t="s">
        <v>152</v>
      </c>
      <c r="E190" s="219" t="s">
        <v>1</v>
      </c>
      <c r="F190" s="220" t="s">
        <v>373</v>
      </c>
      <c r="G190" s="217"/>
      <c r="H190" s="221">
        <v>22</v>
      </c>
      <c r="I190" s="222"/>
      <c r="J190" s="217"/>
      <c r="K190" s="217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152</v>
      </c>
      <c r="AU190" s="227" t="s">
        <v>86</v>
      </c>
      <c r="AV190" s="13" t="s">
        <v>86</v>
      </c>
      <c r="AW190" s="13" t="s">
        <v>32</v>
      </c>
      <c r="AX190" s="13" t="s">
        <v>76</v>
      </c>
      <c r="AY190" s="227" t="s">
        <v>119</v>
      </c>
    </row>
    <row r="191" spans="2:51" s="14" customFormat="1" ht="12">
      <c r="B191" s="244"/>
      <c r="C191" s="245"/>
      <c r="D191" s="218" t="s">
        <v>152</v>
      </c>
      <c r="E191" s="246" t="s">
        <v>1</v>
      </c>
      <c r="F191" s="247" t="s">
        <v>508</v>
      </c>
      <c r="G191" s="245"/>
      <c r="H191" s="246" t="s">
        <v>1</v>
      </c>
      <c r="I191" s="248"/>
      <c r="J191" s="245"/>
      <c r="K191" s="245"/>
      <c r="L191" s="249"/>
      <c r="M191" s="250"/>
      <c r="N191" s="251"/>
      <c r="O191" s="251"/>
      <c r="P191" s="251"/>
      <c r="Q191" s="251"/>
      <c r="R191" s="251"/>
      <c r="S191" s="251"/>
      <c r="T191" s="252"/>
      <c r="AT191" s="253" t="s">
        <v>152</v>
      </c>
      <c r="AU191" s="253" t="s">
        <v>86</v>
      </c>
      <c r="AV191" s="14" t="s">
        <v>84</v>
      </c>
      <c r="AW191" s="14" t="s">
        <v>32</v>
      </c>
      <c r="AX191" s="14" t="s">
        <v>76</v>
      </c>
      <c r="AY191" s="253" t="s">
        <v>119</v>
      </c>
    </row>
    <row r="192" spans="2:51" s="13" customFormat="1" ht="12">
      <c r="B192" s="216"/>
      <c r="C192" s="217"/>
      <c r="D192" s="218" t="s">
        <v>152</v>
      </c>
      <c r="E192" s="219" t="s">
        <v>1</v>
      </c>
      <c r="F192" s="220" t="s">
        <v>509</v>
      </c>
      <c r="G192" s="217"/>
      <c r="H192" s="221">
        <v>35.7</v>
      </c>
      <c r="I192" s="222"/>
      <c r="J192" s="217"/>
      <c r="K192" s="217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152</v>
      </c>
      <c r="AU192" s="227" t="s">
        <v>86</v>
      </c>
      <c r="AV192" s="13" t="s">
        <v>86</v>
      </c>
      <c r="AW192" s="13" t="s">
        <v>32</v>
      </c>
      <c r="AX192" s="13" t="s">
        <v>76</v>
      </c>
      <c r="AY192" s="227" t="s">
        <v>119</v>
      </c>
    </row>
    <row r="193" spans="2:51" s="15" customFormat="1" ht="12">
      <c r="B193" s="254"/>
      <c r="C193" s="255"/>
      <c r="D193" s="218" t="s">
        <v>152</v>
      </c>
      <c r="E193" s="256" t="s">
        <v>1</v>
      </c>
      <c r="F193" s="257" t="s">
        <v>470</v>
      </c>
      <c r="G193" s="255"/>
      <c r="H193" s="258">
        <v>115.4</v>
      </c>
      <c r="I193" s="259"/>
      <c r="J193" s="255"/>
      <c r="K193" s="255"/>
      <c r="L193" s="260"/>
      <c r="M193" s="261"/>
      <c r="N193" s="262"/>
      <c r="O193" s="262"/>
      <c r="P193" s="262"/>
      <c r="Q193" s="262"/>
      <c r="R193" s="262"/>
      <c r="S193" s="262"/>
      <c r="T193" s="263"/>
      <c r="AT193" s="264" t="s">
        <v>152</v>
      </c>
      <c r="AU193" s="264" t="s">
        <v>86</v>
      </c>
      <c r="AV193" s="15" t="s">
        <v>126</v>
      </c>
      <c r="AW193" s="15" t="s">
        <v>32</v>
      </c>
      <c r="AX193" s="15" t="s">
        <v>84</v>
      </c>
      <c r="AY193" s="264" t="s">
        <v>119</v>
      </c>
    </row>
    <row r="194" spans="1:65" s="2" customFormat="1" ht="21.75" customHeight="1">
      <c r="A194" s="34"/>
      <c r="B194" s="35"/>
      <c r="C194" s="203" t="s">
        <v>263</v>
      </c>
      <c r="D194" s="203" t="s">
        <v>121</v>
      </c>
      <c r="E194" s="204" t="s">
        <v>510</v>
      </c>
      <c r="F194" s="205" t="s">
        <v>511</v>
      </c>
      <c r="G194" s="206" t="s">
        <v>260</v>
      </c>
      <c r="H194" s="207">
        <v>171.918</v>
      </c>
      <c r="I194" s="208"/>
      <c r="J194" s="209">
        <f>ROUND(I194*H194,2)</f>
        <v>0</v>
      </c>
      <c r="K194" s="205" t="s">
        <v>1</v>
      </c>
      <c r="L194" s="39"/>
      <c r="M194" s="210" t="s">
        <v>1</v>
      </c>
      <c r="N194" s="211" t="s">
        <v>41</v>
      </c>
      <c r="O194" s="71"/>
      <c r="P194" s="212">
        <f>O194*H194</f>
        <v>0</v>
      </c>
      <c r="Q194" s="212">
        <v>0</v>
      </c>
      <c r="R194" s="212">
        <f>Q194*H194</f>
        <v>0</v>
      </c>
      <c r="S194" s="212">
        <v>0</v>
      </c>
      <c r="T194" s="213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14" t="s">
        <v>126</v>
      </c>
      <c r="AT194" s="214" t="s">
        <v>121</v>
      </c>
      <c r="AU194" s="214" t="s">
        <v>86</v>
      </c>
      <c r="AY194" s="17" t="s">
        <v>119</v>
      </c>
      <c r="BE194" s="215">
        <f>IF(N194="základní",J194,0)</f>
        <v>0</v>
      </c>
      <c r="BF194" s="215">
        <f>IF(N194="snížená",J194,0)</f>
        <v>0</v>
      </c>
      <c r="BG194" s="215">
        <f>IF(N194="zákl. přenesená",J194,0)</f>
        <v>0</v>
      </c>
      <c r="BH194" s="215">
        <f>IF(N194="sníž. přenesená",J194,0)</f>
        <v>0</v>
      </c>
      <c r="BI194" s="215">
        <f>IF(N194="nulová",J194,0)</f>
        <v>0</v>
      </c>
      <c r="BJ194" s="17" t="s">
        <v>84</v>
      </c>
      <c r="BK194" s="215">
        <f>ROUND(I194*H194,2)</f>
        <v>0</v>
      </c>
      <c r="BL194" s="17" t="s">
        <v>126</v>
      </c>
      <c r="BM194" s="214" t="s">
        <v>512</v>
      </c>
    </row>
    <row r="195" spans="2:51" s="14" customFormat="1" ht="12">
      <c r="B195" s="244"/>
      <c r="C195" s="245"/>
      <c r="D195" s="218" t="s">
        <v>152</v>
      </c>
      <c r="E195" s="246" t="s">
        <v>1</v>
      </c>
      <c r="F195" s="247" t="s">
        <v>513</v>
      </c>
      <c r="G195" s="245"/>
      <c r="H195" s="246" t="s">
        <v>1</v>
      </c>
      <c r="I195" s="248"/>
      <c r="J195" s="245"/>
      <c r="K195" s="245"/>
      <c r="L195" s="249"/>
      <c r="M195" s="250"/>
      <c r="N195" s="251"/>
      <c r="O195" s="251"/>
      <c r="P195" s="251"/>
      <c r="Q195" s="251"/>
      <c r="R195" s="251"/>
      <c r="S195" s="251"/>
      <c r="T195" s="252"/>
      <c r="AT195" s="253" t="s">
        <v>152</v>
      </c>
      <c r="AU195" s="253" t="s">
        <v>86</v>
      </c>
      <c r="AV195" s="14" t="s">
        <v>84</v>
      </c>
      <c r="AW195" s="14" t="s">
        <v>32</v>
      </c>
      <c r="AX195" s="14" t="s">
        <v>76</v>
      </c>
      <c r="AY195" s="253" t="s">
        <v>119</v>
      </c>
    </row>
    <row r="196" spans="2:51" s="13" customFormat="1" ht="12">
      <c r="B196" s="216"/>
      <c r="C196" s="217"/>
      <c r="D196" s="218" t="s">
        <v>152</v>
      </c>
      <c r="E196" s="219" t="s">
        <v>1</v>
      </c>
      <c r="F196" s="220" t="s">
        <v>514</v>
      </c>
      <c r="G196" s="217"/>
      <c r="H196" s="221">
        <v>187.18</v>
      </c>
      <c r="I196" s="222"/>
      <c r="J196" s="217"/>
      <c r="K196" s="217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152</v>
      </c>
      <c r="AU196" s="227" t="s">
        <v>86</v>
      </c>
      <c r="AV196" s="13" t="s">
        <v>86</v>
      </c>
      <c r="AW196" s="13" t="s">
        <v>32</v>
      </c>
      <c r="AX196" s="13" t="s">
        <v>76</v>
      </c>
      <c r="AY196" s="227" t="s">
        <v>119</v>
      </c>
    </row>
    <row r="197" spans="2:51" s="13" customFormat="1" ht="12">
      <c r="B197" s="216"/>
      <c r="C197" s="217"/>
      <c r="D197" s="218" t="s">
        <v>152</v>
      </c>
      <c r="E197" s="219" t="s">
        <v>1</v>
      </c>
      <c r="F197" s="220" t="s">
        <v>515</v>
      </c>
      <c r="G197" s="217"/>
      <c r="H197" s="221">
        <v>-22</v>
      </c>
      <c r="I197" s="222"/>
      <c r="J197" s="217"/>
      <c r="K197" s="217"/>
      <c r="L197" s="223"/>
      <c r="M197" s="224"/>
      <c r="N197" s="225"/>
      <c r="O197" s="225"/>
      <c r="P197" s="225"/>
      <c r="Q197" s="225"/>
      <c r="R197" s="225"/>
      <c r="S197" s="225"/>
      <c r="T197" s="226"/>
      <c r="AT197" s="227" t="s">
        <v>152</v>
      </c>
      <c r="AU197" s="227" t="s">
        <v>86</v>
      </c>
      <c r="AV197" s="13" t="s">
        <v>86</v>
      </c>
      <c r="AW197" s="13" t="s">
        <v>32</v>
      </c>
      <c r="AX197" s="13" t="s">
        <v>76</v>
      </c>
      <c r="AY197" s="227" t="s">
        <v>119</v>
      </c>
    </row>
    <row r="198" spans="2:51" s="13" customFormat="1" ht="12">
      <c r="B198" s="216"/>
      <c r="C198" s="217"/>
      <c r="D198" s="218" t="s">
        <v>152</v>
      </c>
      <c r="E198" s="219" t="s">
        <v>1</v>
      </c>
      <c r="F198" s="220" t="s">
        <v>516</v>
      </c>
      <c r="G198" s="217"/>
      <c r="H198" s="221">
        <v>23.568</v>
      </c>
      <c r="I198" s="222"/>
      <c r="J198" s="217"/>
      <c r="K198" s="217"/>
      <c r="L198" s="223"/>
      <c r="M198" s="224"/>
      <c r="N198" s="225"/>
      <c r="O198" s="225"/>
      <c r="P198" s="225"/>
      <c r="Q198" s="225"/>
      <c r="R198" s="225"/>
      <c r="S198" s="225"/>
      <c r="T198" s="226"/>
      <c r="AT198" s="227" t="s">
        <v>152</v>
      </c>
      <c r="AU198" s="227" t="s">
        <v>86</v>
      </c>
      <c r="AV198" s="13" t="s">
        <v>86</v>
      </c>
      <c r="AW198" s="13" t="s">
        <v>32</v>
      </c>
      <c r="AX198" s="13" t="s">
        <v>76</v>
      </c>
      <c r="AY198" s="227" t="s">
        <v>119</v>
      </c>
    </row>
    <row r="199" spans="2:51" s="13" customFormat="1" ht="12">
      <c r="B199" s="216"/>
      <c r="C199" s="217"/>
      <c r="D199" s="218" t="s">
        <v>152</v>
      </c>
      <c r="E199" s="219" t="s">
        <v>1</v>
      </c>
      <c r="F199" s="220" t="s">
        <v>517</v>
      </c>
      <c r="G199" s="217"/>
      <c r="H199" s="221">
        <v>-16.83</v>
      </c>
      <c r="I199" s="222"/>
      <c r="J199" s="217"/>
      <c r="K199" s="217"/>
      <c r="L199" s="223"/>
      <c r="M199" s="224"/>
      <c r="N199" s="225"/>
      <c r="O199" s="225"/>
      <c r="P199" s="225"/>
      <c r="Q199" s="225"/>
      <c r="R199" s="225"/>
      <c r="S199" s="225"/>
      <c r="T199" s="226"/>
      <c r="AT199" s="227" t="s">
        <v>152</v>
      </c>
      <c r="AU199" s="227" t="s">
        <v>86</v>
      </c>
      <c r="AV199" s="13" t="s">
        <v>86</v>
      </c>
      <c r="AW199" s="13" t="s">
        <v>32</v>
      </c>
      <c r="AX199" s="13" t="s">
        <v>76</v>
      </c>
      <c r="AY199" s="227" t="s">
        <v>119</v>
      </c>
    </row>
    <row r="200" spans="2:51" s="15" customFormat="1" ht="12">
      <c r="B200" s="254"/>
      <c r="C200" s="255"/>
      <c r="D200" s="218" t="s">
        <v>152</v>
      </c>
      <c r="E200" s="256" t="s">
        <v>374</v>
      </c>
      <c r="F200" s="257" t="s">
        <v>470</v>
      </c>
      <c r="G200" s="255"/>
      <c r="H200" s="258">
        <v>171.918</v>
      </c>
      <c r="I200" s="259"/>
      <c r="J200" s="255"/>
      <c r="K200" s="255"/>
      <c r="L200" s="260"/>
      <c r="M200" s="261"/>
      <c r="N200" s="262"/>
      <c r="O200" s="262"/>
      <c r="P200" s="262"/>
      <c r="Q200" s="262"/>
      <c r="R200" s="262"/>
      <c r="S200" s="262"/>
      <c r="T200" s="263"/>
      <c r="AT200" s="264" t="s">
        <v>152</v>
      </c>
      <c r="AU200" s="264" t="s">
        <v>86</v>
      </c>
      <c r="AV200" s="15" t="s">
        <v>126</v>
      </c>
      <c r="AW200" s="15" t="s">
        <v>32</v>
      </c>
      <c r="AX200" s="15" t="s">
        <v>84</v>
      </c>
      <c r="AY200" s="264" t="s">
        <v>119</v>
      </c>
    </row>
    <row r="201" spans="1:65" s="2" customFormat="1" ht="21.75" customHeight="1">
      <c r="A201" s="34"/>
      <c r="B201" s="35"/>
      <c r="C201" s="203" t="s">
        <v>153</v>
      </c>
      <c r="D201" s="203" t="s">
        <v>121</v>
      </c>
      <c r="E201" s="204" t="s">
        <v>510</v>
      </c>
      <c r="F201" s="205" t="s">
        <v>511</v>
      </c>
      <c r="G201" s="206" t="s">
        <v>260</v>
      </c>
      <c r="H201" s="207">
        <v>65.3</v>
      </c>
      <c r="I201" s="208"/>
      <c r="J201" s="209">
        <f>ROUND(I201*H201,2)</f>
        <v>0</v>
      </c>
      <c r="K201" s="205" t="s">
        <v>1</v>
      </c>
      <c r="L201" s="39"/>
      <c r="M201" s="210" t="s">
        <v>1</v>
      </c>
      <c r="N201" s="211" t="s">
        <v>41</v>
      </c>
      <c r="O201" s="71"/>
      <c r="P201" s="212">
        <f>O201*H201</f>
        <v>0</v>
      </c>
      <c r="Q201" s="212">
        <v>0</v>
      </c>
      <c r="R201" s="212">
        <f>Q201*H201</f>
        <v>0</v>
      </c>
      <c r="S201" s="212">
        <v>0</v>
      </c>
      <c r="T201" s="213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14" t="s">
        <v>126</v>
      </c>
      <c r="AT201" s="214" t="s">
        <v>121</v>
      </c>
      <c r="AU201" s="214" t="s">
        <v>86</v>
      </c>
      <c r="AY201" s="17" t="s">
        <v>119</v>
      </c>
      <c r="BE201" s="215">
        <f>IF(N201="základní",J201,0)</f>
        <v>0</v>
      </c>
      <c r="BF201" s="215">
        <f>IF(N201="snížená",J201,0)</f>
        <v>0</v>
      </c>
      <c r="BG201" s="215">
        <f>IF(N201="zákl. přenesená",J201,0)</f>
        <v>0</v>
      </c>
      <c r="BH201" s="215">
        <f>IF(N201="sníž. přenesená",J201,0)</f>
        <v>0</v>
      </c>
      <c r="BI201" s="215">
        <f>IF(N201="nulová",J201,0)</f>
        <v>0</v>
      </c>
      <c r="BJ201" s="17" t="s">
        <v>84</v>
      </c>
      <c r="BK201" s="215">
        <f>ROUND(I201*H201,2)</f>
        <v>0</v>
      </c>
      <c r="BL201" s="17" t="s">
        <v>126</v>
      </c>
      <c r="BM201" s="214" t="s">
        <v>518</v>
      </c>
    </row>
    <row r="202" spans="2:51" s="14" customFormat="1" ht="12">
      <c r="B202" s="244"/>
      <c r="C202" s="245"/>
      <c r="D202" s="218" t="s">
        <v>152</v>
      </c>
      <c r="E202" s="246" t="s">
        <v>1</v>
      </c>
      <c r="F202" s="247" t="s">
        <v>519</v>
      </c>
      <c r="G202" s="245"/>
      <c r="H202" s="246" t="s">
        <v>1</v>
      </c>
      <c r="I202" s="248"/>
      <c r="J202" s="245"/>
      <c r="K202" s="245"/>
      <c r="L202" s="249"/>
      <c r="M202" s="250"/>
      <c r="N202" s="251"/>
      <c r="O202" s="251"/>
      <c r="P202" s="251"/>
      <c r="Q202" s="251"/>
      <c r="R202" s="251"/>
      <c r="S202" s="251"/>
      <c r="T202" s="252"/>
      <c r="AT202" s="253" t="s">
        <v>152</v>
      </c>
      <c r="AU202" s="253" t="s">
        <v>86</v>
      </c>
      <c r="AV202" s="14" t="s">
        <v>84</v>
      </c>
      <c r="AW202" s="14" t="s">
        <v>32</v>
      </c>
      <c r="AX202" s="14" t="s">
        <v>76</v>
      </c>
      <c r="AY202" s="253" t="s">
        <v>119</v>
      </c>
    </row>
    <row r="203" spans="2:51" s="13" customFormat="1" ht="12">
      <c r="B203" s="216"/>
      <c r="C203" s="217"/>
      <c r="D203" s="218" t="s">
        <v>152</v>
      </c>
      <c r="E203" s="219" t="s">
        <v>1</v>
      </c>
      <c r="F203" s="220" t="s">
        <v>520</v>
      </c>
      <c r="G203" s="217"/>
      <c r="H203" s="221">
        <v>101</v>
      </c>
      <c r="I203" s="222"/>
      <c r="J203" s="217"/>
      <c r="K203" s="217"/>
      <c r="L203" s="223"/>
      <c r="M203" s="224"/>
      <c r="N203" s="225"/>
      <c r="O203" s="225"/>
      <c r="P203" s="225"/>
      <c r="Q203" s="225"/>
      <c r="R203" s="225"/>
      <c r="S203" s="225"/>
      <c r="T203" s="226"/>
      <c r="AT203" s="227" t="s">
        <v>152</v>
      </c>
      <c r="AU203" s="227" t="s">
        <v>86</v>
      </c>
      <c r="AV203" s="13" t="s">
        <v>86</v>
      </c>
      <c r="AW203" s="13" t="s">
        <v>32</v>
      </c>
      <c r="AX203" s="13" t="s">
        <v>76</v>
      </c>
      <c r="AY203" s="227" t="s">
        <v>119</v>
      </c>
    </row>
    <row r="204" spans="2:51" s="13" customFormat="1" ht="12">
      <c r="B204" s="216"/>
      <c r="C204" s="217"/>
      <c r="D204" s="218" t="s">
        <v>152</v>
      </c>
      <c r="E204" s="219" t="s">
        <v>1</v>
      </c>
      <c r="F204" s="220" t="s">
        <v>521</v>
      </c>
      <c r="G204" s="217"/>
      <c r="H204" s="221">
        <v>-35.7</v>
      </c>
      <c r="I204" s="222"/>
      <c r="J204" s="217"/>
      <c r="K204" s="217"/>
      <c r="L204" s="223"/>
      <c r="M204" s="224"/>
      <c r="N204" s="225"/>
      <c r="O204" s="225"/>
      <c r="P204" s="225"/>
      <c r="Q204" s="225"/>
      <c r="R204" s="225"/>
      <c r="S204" s="225"/>
      <c r="T204" s="226"/>
      <c r="AT204" s="227" t="s">
        <v>152</v>
      </c>
      <c r="AU204" s="227" t="s">
        <v>86</v>
      </c>
      <c r="AV204" s="13" t="s">
        <v>86</v>
      </c>
      <c r="AW204" s="13" t="s">
        <v>32</v>
      </c>
      <c r="AX204" s="13" t="s">
        <v>76</v>
      </c>
      <c r="AY204" s="227" t="s">
        <v>119</v>
      </c>
    </row>
    <row r="205" spans="2:51" s="15" customFormat="1" ht="12">
      <c r="B205" s="254"/>
      <c r="C205" s="255"/>
      <c r="D205" s="218" t="s">
        <v>152</v>
      </c>
      <c r="E205" s="256" t="s">
        <v>1</v>
      </c>
      <c r="F205" s="257" t="s">
        <v>470</v>
      </c>
      <c r="G205" s="255"/>
      <c r="H205" s="258">
        <v>65.3</v>
      </c>
      <c r="I205" s="259"/>
      <c r="J205" s="255"/>
      <c r="K205" s="255"/>
      <c r="L205" s="260"/>
      <c r="M205" s="261"/>
      <c r="N205" s="262"/>
      <c r="O205" s="262"/>
      <c r="P205" s="262"/>
      <c r="Q205" s="262"/>
      <c r="R205" s="262"/>
      <c r="S205" s="262"/>
      <c r="T205" s="263"/>
      <c r="AT205" s="264" t="s">
        <v>152</v>
      </c>
      <c r="AU205" s="264" t="s">
        <v>86</v>
      </c>
      <c r="AV205" s="15" t="s">
        <v>126</v>
      </c>
      <c r="AW205" s="15" t="s">
        <v>32</v>
      </c>
      <c r="AX205" s="15" t="s">
        <v>84</v>
      </c>
      <c r="AY205" s="264" t="s">
        <v>119</v>
      </c>
    </row>
    <row r="206" spans="1:65" s="2" customFormat="1" ht="21.75" customHeight="1">
      <c r="A206" s="34"/>
      <c r="B206" s="35"/>
      <c r="C206" s="203" t="s">
        <v>269</v>
      </c>
      <c r="D206" s="203" t="s">
        <v>121</v>
      </c>
      <c r="E206" s="204" t="s">
        <v>522</v>
      </c>
      <c r="F206" s="205" t="s">
        <v>523</v>
      </c>
      <c r="G206" s="206" t="s">
        <v>260</v>
      </c>
      <c r="H206" s="207">
        <v>859.59</v>
      </c>
      <c r="I206" s="208"/>
      <c r="J206" s="209">
        <f>ROUND(I206*H206,2)</f>
        <v>0</v>
      </c>
      <c r="K206" s="205" t="s">
        <v>1</v>
      </c>
      <c r="L206" s="39"/>
      <c r="M206" s="210" t="s">
        <v>1</v>
      </c>
      <c r="N206" s="211" t="s">
        <v>41</v>
      </c>
      <c r="O206" s="71"/>
      <c r="P206" s="212">
        <f>O206*H206</f>
        <v>0</v>
      </c>
      <c r="Q206" s="212">
        <v>0</v>
      </c>
      <c r="R206" s="212">
        <f>Q206*H206</f>
        <v>0</v>
      </c>
      <c r="S206" s="212">
        <v>0</v>
      </c>
      <c r="T206" s="213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14" t="s">
        <v>126</v>
      </c>
      <c r="AT206" s="214" t="s">
        <v>121</v>
      </c>
      <c r="AU206" s="214" t="s">
        <v>86</v>
      </c>
      <c r="AY206" s="17" t="s">
        <v>119</v>
      </c>
      <c r="BE206" s="215">
        <f>IF(N206="základní",J206,0)</f>
        <v>0</v>
      </c>
      <c r="BF206" s="215">
        <f>IF(N206="snížená",J206,0)</f>
        <v>0</v>
      </c>
      <c r="BG206" s="215">
        <f>IF(N206="zákl. přenesená",J206,0)</f>
        <v>0</v>
      </c>
      <c r="BH206" s="215">
        <f>IF(N206="sníž. přenesená",J206,0)</f>
        <v>0</v>
      </c>
      <c r="BI206" s="215">
        <f>IF(N206="nulová",J206,0)</f>
        <v>0</v>
      </c>
      <c r="BJ206" s="17" t="s">
        <v>84</v>
      </c>
      <c r="BK206" s="215">
        <f>ROUND(I206*H206,2)</f>
        <v>0</v>
      </c>
      <c r="BL206" s="17" t="s">
        <v>126</v>
      </c>
      <c r="BM206" s="214" t="s">
        <v>524</v>
      </c>
    </row>
    <row r="207" spans="2:51" s="13" customFormat="1" ht="12">
      <c r="B207" s="216"/>
      <c r="C207" s="217"/>
      <c r="D207" s="218" t="s">
        <v>152</v>
      </c>
      <c r="E207" s="219" t="s">
        <v>1</v>
      </c>
      <c r="F207" s="220" t="s">
        <v>525</v>
      </c>
      <c r="G207" s="217"/>
      <c r="H207" s="221">
        <v>859.59</v>
      </c>
      <c r="I207" s="222"/>
      <c r="J207" s="217"/>
      <c r="K207" s="217"/>
      <c r="L207" s="223"/>
      <c r="M207" s="224"/>
      <c r="N207" s="225"/>
      <c r="O207" s="225"/>
      <c r="P207" s="225"/>
      <c r="Q207" s="225"/>
      <c r="R207" s="225"/>
      <c r="S207" s="225"/>
      <c r="T207" s="226"/>
      <c r="AT207" s="227" t="s">
        <v>152</v>
      </c>
      <c r="AU207" s="227" t="s">
        <v>86</v>
      </c>
      <c r="AV207" s="13" t="s">
        <v>86</v>
      </c>
      <c r="AW207" s="13" t="s">
        <v>32</v>
      </c>
      <c r="AX207" s="13" t="s">
        <v>84</v>
      </c>
      <c r="AY207" s="227" t="s">
        <v>119</v>
      </c>
    </row>
    <row r="208" spans="1:65" s="2" customFormat="1" ht="21.75" customHeight="1">
      <c r="A208" s="34"/>
      <c r="B208" s="35"/>
      <c r="C208" s="203" t="s">
        <v>273</v>
      </c>
      <c r="D208" s="203" t="s">
        <v>121</v>
      </c>
      <c r="E208" s="204" t="s">
        <v>522</v>
      </c>
      <c r="F208" s="205" t="s">
        <v>523</v>
      </c>
      <c r="G208" s="206" t="s">
        <v>260</v>
      </c>
      <c r="H208" s="207">
        <v>326.5</v>
      </c>
      <c r="I208" s="208"/>
      <c r="J208" s="209">
        <f>ROUND(I208*H208,2)</f>
        <v>0</v>
      </c>
      <c r="K208" s="205" t="s">
        <v>1</v>
      </c>
      <c r="L208" s="39"/>
      <c r="M208" s="210" t="s">
        <v>1</v>
      </c>
      <c r="N208" s="211" t="s">
        <v>41</v>
      </c>
      <c r="O208" s="71"/>
      <c r="P208" s="212">
        <f>O208*H208</f>
        <v>0</v>
      </c>
      <c r="Q208" s="212">
        <v>0</v>
      </c>
      <c r="R208" s="212">
        <f>Q208*H208</f>
        <v>0</v>
      </c>
      <c r="S208" s="212">
        <v>0</v>
      </c>
      <c r="T208" s="213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14" t="s">
        <v>126</v>
      </c>
      <c r="AT208" s="214" t="s">
        <v>121</v>
      </c>
      <c r="AU208" s="214" t="s">
        <v>86</v>
      </c>
      <c r="AY208" s="17" t="s">
        <v>119</v>
      </c>
      <c r="BE208" s="215">
        <f>IF(N208="základní",J208,0)</f>
        <v>0</v>
      </c>
      <c r="BF208" s="215">
        <f>IF(N208="snížená",J208,0)</f>
        <v>0</v>
      </c>
      <c r="BG208" s="215">
        <f>IF(N208="zákl. přenesená",J208,0)</f>
        <v>0</v>
      </c>
      <c r="BH208" s="215">
        <f>IF(N208="sníž. přenesená",J208,0)</f>
        <v>0</v>
      </c>
      <c r="BI208" s="215">
        <f>IF(N208="nulová",J208,0)</f>
        <v>0</v>
      </c>
      <c r="BJ208" s="17" t="s">
        <v>84</v>
      </c>
      <c r="BK208" s="215">
        <f>ROUND(I208*H208,2)</f>
        <v>0</v>
      </c>
      <c r="BL208" s="17" t="s">
        <v>126</v>
      </c>
      <c r="BM208" s="214" t="s">
        <v>526</v>
      </c>
    </row>
    <row r="209" spans="2:51" s="13" customFormat="1" ht="12">
      <c r="B209" s="216"/>
      <c r="C209" s="217"/>
      <c r="D209" s="218" t="s">
        <v>152</v>
      </c>
      <c r="E209" s="219" t="s">
        <v>1</v>
      </c>
      <c r="F209" s="220" t="s">
        <v>527</v>
      </c>
      <c r="G209" s="217"/>
      <c r="H209" s="221">
        <v>326.5</v>
      </c>
      <c r="I209" s="222"/>
      <c r="J209" s="217"/>
      <c r="K209" s="217"/>
      <c r="L209" s="223"/>
      <c r="M209" s="224"/>
      <c r="N209" s="225"/>
      <c r="O209" s="225"/>
      <c r="P209" s="225"/>
      <c r="Q209" s="225"/>
      <c r="R209" s="225"/>
      <c r="S209" s="225"/>
      <c r="T209" s="226"/>
      <c r="AT209" s="227" t="s">
        <v>152</v>
      </c>
      <c r="AU209" s="227" t="s">
        <v>86</v>
      </c>
      <c r="AV209" s="13" t="s">
        <v>86</v>
      </c>
      <c r="AW209" s="13" t="s">
        <v>32</v>
      </c>
      <c r="AX209" s="13" t="s">
        <v>84</v>
      </c>
      <c r="AY209" s="227" t="s">
        <v>119</v>
      </c>
    </row>
    <row r="210" spans="1:65" s="2" customFormat="1" ht="21.75" customHeight="1">
      <c r="A210" s="34"/>
      <c r="B210" s="35"/>
      <c r="C210" s="203" t="s">
        <v>276</v>
      </c>
      <c r="D210" s="203" t="s">
        <v>121</v>
      </c>
      <c r="E210" s="204" t="s">
        <v>528</v>
      </c>
      <c r="F210" s="205" t="s">
        <v>529</v>
      </c>
      <c r="G210" s="206" t="s">
        <v>260</v>
      </c>
      <c r="H210" s="207">
        <v>57.7</v>
      </c>
      <c r="I210" s="208"/>
      <c r="J210" s="209">
        <f>ROUND(I210*H210,2)</f>
        <v>0</v>
      </c>
      <c r="K210" s="205" t="s">
        <v>125</v>
      </c>
      <c r="L210" s="39"/>
      <c r="M210" s="210" t="s">
        <v>1</v>
      </c>
      <c r="N210" s="211" t="s">
        <v>41</v>
      </c>
      <c r="O210" s="71"/>
      <c r="P210" s="212">
        <f>O210*H210</f>
        <v>0</v>
      </c>
      <c r="Q210" s="212">
        <v>0</v>
      </c>
      <c r="R210" s="212">
        <f>Q210*H210</f>
        <v>0</v>
      </c>
      <c r="S210" s="212">
        <v>0</v>
      </c>
      <c r="T210" s="213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14" t="s">
        <v>126</v>
      </c>
      <c r="AT210" s="214" t="s">
        <v>121</v>
      </c>
      <c r="AU210" s="214" t="s">
        <v>86</v>
      </c>
      <c r="AY210" s="17" t="s">
        <v>119</v>
      </c>
      <c r="BE210" s="215">
        <f>IF(N210="základní",J210,0)</f>
        <v>0</v>
      </c>
      <c r="BF210" s="215">
        <f>IF(N210="snížená",J210,0)</f>
        <v>0</v>
      </c>
      <c r="BG210" s="215">
        <f>IF(N210="zákl. přenesená",J210,0)</f>
        <v>0</v>
      </c>
      <c r="BH210" s="215">
        <f>IF(N210="sníž. přenesená",J210,0)</f>
        <v>0</v>
      </c>
      <c r="BI210" s="215">
        <f>IF(N210="nulová",J210,0)</f>
        <v>0</v>
      </c>
      <c r="BJ210" s="17" t="s">
        <v>84</v>
      </c>
      <c r="BK210" s="215">
        <f>ROUND(I210*H210,2)</f>
        <v>0</v>
      </c>
      <c r="BL210" s="17" t="s">
        <v>126</v>
      </c>
      <c r="BM210" s="214" t="s">
        <v>530</v>
      </c>
    </row>
    <row r="211" spans="2:51" s="14" customFormat="1" ht="12">
      <c r="B211" s="244"/>
      <c r="C211" s="245"/>
      <c r="D211" s="218" t="s">
        <v>152</v>
      </c>
      <c r="E211" s="246" t="s">
        <v>1</v>
      </c>
      <c r="F211" s="247" t="s">
        <v>531</v>
      </c>
      <c r="G211" s="245"/>
      <c r="H211" s="246" t="s">
        <v>1</v>
      </c>
      <c r="I211" s="248"/>
      <c r="J211" s="245"/>
      <c r="K211" s="245"/>
      <c r="L211" s="249"/>
      <c r="M211" s="250"/>
      <c r="N211" s="251"/>
      <c r="O211" s="251"/>
      <c r="P211" s="251"/>
      <c r="Q211" s="251"/>
      <c r="R211" s="251"/>
      <c r="S211" s="251"/>
      <c r="T211" s="252"/>
      <c r="AT211" s="253" t="s">
        <v>152</v>
      </c>
      <c r="AU211" s="253" t="s">
        <v>86</v>
      </c>
      <c r="AV211" s="14" t="s">
        <v>84</v>
      </c>
      <c r="AW211" s="14" t="s">
        <v>32</v>
      </c>
      <c r="AX211" s="14" t="s">
        <v>76</v>
      </c>
      <c r="AY211" s="253" t="s">
        <v>119</v>
      </c>
    </row>
    <row r="212" spans="2:51" s="13" customFormat="1" ht="12">
      <c r="B212" s="216"/>
      <c r="C212" s="217"/>
      <c r="D212" s="218" t="s">
        <v>152</v>
      </c>
      <c r="E212" s="219" t="s">
        <v>1</v>
      </c>
      <c r="F212" s="220" t="s">
        <v>509</v>
      </c>
      <c r="G212" s="217"/>
      <c r="H212" s="221">
        <v>35.7</v>
      </c>
      <c r="I212" s="222"/>
      <c r="J212" s="217"/>
      <c r="K212" s="217"/>
      <c r="L212" s="223"/>
      <c r="M212" s="224"/>
      <c r="N212" s="225"/>
      <c r="O212" s="225"/>
      <c r="P212" s="225"/>
      <c r="Q212" s="225"/>
      <c r="R212" s="225"/>
      <c r="S212" s="225"/>
      <c r="T212" s="226"/>
      <c r="AT212" s="227" t="s">
        <v>152</v>
      </c>
      <c r="AU212" s="227" t="s">
        <v>86</v>
      </c>
      <c r="AV212" s="13" t="s">
        <v>86</v>
      </c>
      <c r="AW212" s="13" t="s">
        <v>32</v>
      </c>
      <c r="AX212" s="13" t="s">
        <v>76</v>
      </c>
      <c r="AY212" s="227" t="s">
        <v>119</v>
      </c>
    </row>
    <row r="213" spans="2:51" s="14" customFormat="1" ht="12">
      <c r="B213" s="244"/>
      <c r="C213" s="245"/>
      <c r="D213" s="218" t="s">
        <v>152</v>
      </c>
      <c r="E213" s="246" t="s">
        <v>1</v>
      </c>
      <c r="F213" s="247" t="s">
        <v>532</v>
      </c>
      <c r="G213" s="245"/>
      <c r="H213" s="246" t="s">
        <v>1</v>
      </c>
      <c r="I213" s="248"/>
      <c r="J213" s="245"/>
      <c r="K213" s="245"/>
      <c r="L213" s="249"/>
      <c r="M213" s="250"/>
      <c r="N213" s="251"/>
      <c r="O213" s="251"/>
      <c r="P213" s="251"/>
      <c r="Q213" s="251"/>
      <c r="R213" s="251"/>
      <c r="S213" s="251"/>
      <c r="T213" s="252"/>
      <c r="AT213" s="253" t="s">
        <v>152</v>
      </c>
      <c r="AU213" s="253" t="s">
        <v>86</v>
      </c>
      <c r="AV213" s="14" t="s">
        <v>84</v>
      </c>
      <c r="AW213" s="14" t="s">
        <v>32</v>
      </c>
      <c r="AX213" s="14" t="s">
        <v>76</v>
      </c>
      <c r="AY213" s="253" t="s">
        <v>119</v>
      </c>
    </row>
    <row r="214" spans="2:51" s="13" customFormat="1" ht="12">
      <c r="B214" s="216"/>
      <c r="C214" s="217"/>
      <c r="D214" s="218" t="s">
        <v>152</v>
      </c>
      <c r="E214" s="219" t="s">
        <v>1</v>
      </c>
      <c r="F214" s="220" t="s">
        <v>373</v>
      </c>
      <c r="G214" s="217"/>
      <c r="H214" s="221">
        <v>22</v>
      </c>
      <c r="I214" s="222"/>
      <c r="J214" s="217"/>
      <c r="K214" s="217"/>
      <c r="L214" s="223"/>
      <c r="M214" s="224"/>
      <c r="N214" s="225"/>
      <c r="O214" s="225"/>
      <c r="P214" s="225"/>
      <c r="Q214" s="225"/>
      <c r="R214" s="225"/>
      <c r="S214" s="225"/>
      <c r="T214" s="226"/>
      <c r="AT214" s="227" t="s">
        <v>152</v>
      </c>
      <c r="AU214" s="227" t="s">
        <v>86</v>
      </c>
      <c r="AV214" s="13" t="s">
        <v>86</v>
      </c>
      <c r="AW214" s="13" t="s">
        <v>32</v>
      </c>
      <c r="AX214" s="13" t="s">
        <v>76</v>
      </c>
      <c r="AY214" s="227" t="s">
        <v>119</v>
      </c>
    </row>
    <row r="215" spans="2:51" s="15" customFormat="1" ht="12">
      <c r="B215" s="254"/>
      <c r="C215" s="255"/>
      <c r="D215" s="218" t="s">
        <v>152</v>
      </c>
      <c r="E215" s="256" t="s">
        <v>1</v>
      </c>
      <c r="F215" s="257" t="s">
        <v>470</v>
      </c>
      <c r="G215" s="255"/>
      <c r="H215" s="258">
        <v>57.7</v>
      </c>
      <c r="I215" s="259"/>
      <c r="J215" s="255"/>
      <c r="K215" s="255"/>
      <c r="L215" s="260"/>
      <c r="M215" s="261"/>
      <c r="N215" s="262"/>
      <c r="O215" s="262"/>
      <c r="P215" s="262"/>
      <c r="Q215" s="262"/>
      <c r="R215" s="262"/>
      <c r="S215" s="262"/>
      <c r="T215" s="263"/>
      <c r="AT215" s="264" t="s">
        <v>152</v>
      </c>
      <c r="AU215" s="264" t="s">
        <v>86</v>
      </c>
      <c r="AV215" s="15" t="s">
        <v>126</v>
      </c>
      <c r="AW215" s="15" t="s">
        <v>32</v>
      </c>
      <c r="AX215" s="15" t="s">
        <v>84</v>
      </c>
      <c r="AY215" s="264" t="s">
        <v>119</v>
      </c>
    </row>
    <row r="216" spans="1:65" s="2" customFormat="1" ht="21.75" customHeight="1">
      <c r="A216" s="34"/>
      <c r="B216" s="35"/>
      <c r="C216" s="203" t="s">
        <v>280</v>
      </c>
      <c r="D216" s="203" t="s">
        <v>121</v>
      </c>
      <c r="E216" s="204" t="s">
        <v>533</v>
      </c>
      <c r="F216" s="205" t="s">
        <v>534</v>
      </c>
      <c r="G216" s="206" t="s">
        <v>260</v>
      </c>
      <c r="H216" s="207">
        <v>22</v>
      </c>
      <c r="I216" s="208"/>
      <c r="J216" s="209">
        <f>ROUND(I216*H216,2)</f>
        <v>0</v>
      </c>
      <c r="K216" s="205" t="s">
        <v>125</v>
      </c>
      <c r="L216" s="39"/>
      <c r="M216" s="210" t="s">
        <v>1</v>
      </c>
      <c r="N216" s="211" t="s">
        <v>41</v>
      </c>
      <c r="O216" s="71"/>
      <c r="P216" s="212">
        <f>O216*H216</f>
        <v>0</v>
      </c>
      <c r="Q216" s="212">
        <v>0</v>
      </c>
      <c r="R216" s="212">
        <f>Q216*H216</f>
        <v>0</v>
      </c>
      <c r="S216" s="212">
        <v>0</v>
      </c>
      <c r="T216" s="213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14" t="s">
        <v>126</v>
      </c>
      <c r="AT216" s="214" t="s">
        <v>121</v>
      </c>
      <c r="AU216" s="214" t="s">
        <v>86</v>
      </c>
      <c r="AY216" s="17" t="s">
        <v>119</v>
      </c>
      <c r="BE216" s="215">
        <f>IF(N216="základní",J216,0)</f>
        <v>0</v>
      </c>
      <c r="BF216" s="215">
        <f>IF(N216="snížená",J216,0)</f>
        <v>0</v>
      </c>
      <c r="BG216" s="215">
        <f>IF(N216="zákl. přenesená",J216,0)</f>
        <v>0</v>
      </c>
      <c r="BH216" s="215">
        <f>IF(N216="sníž. přenesená",J216,0)</f>
        <v>0</v>
      </c>
      <c r="BI216" s="215">
        <f>IF(N216="nulová",J216,0)</f>
        <v>0</v>
      </c>
      <c r="BJ216" s="17" t="s">
        <v>84</v>
      </c>
      <c r="BK216" s="215">
        <f>ROUND(I216*H216,2)</f>
        <v>0</v>
      </c>
      <c r="BL216" s="17" t="s">
        <v>126</v>
      </c>
      <c r="BM216" s="214" t="s">
        <v>535</v>
      </c>
    </row>
    <row r="217" spans="2:51" s="14" customFormat="1" ht="12">
      <c r="B217" s="244"/>
      <c r="C217" s="245"/>
      <c r="D217" s="218" t="s">
        <v>152</v>
      </c>
      <c r="E217" s="246" t="s">
        <v>1</v>
      </c>
      <c r="F217" s="247" t="s">
        <v>451</v>
      </c>
      <c r="G217" s="245"/>
      <c r="H217" s="246" t="s">
        <v>1</v>
      </c>
      <c r="I217" s="248"/>
      <c r="J217" s="245"/>
      <c r="K217" s="245"/>
      <c r="L217" s="249"/>
      <c r="M217" s="250"/>
      <c r="N217" s="251"/>
      <c r="O217" s="251"/>
      <c r="P217" s="251"/>
      <c r="Q217" s="251"/>
      <c r="R217" s="251"/>
      <c r="S217" s="251"/>
      <c r="T217" s="252"/>
      <c r="AT217" s="253" t="s">
        <v>152</v>
      </c>
      <c r="AU217" s="253" t="s">
        <v>86</v>
      </c>
      <c r="AV217" s="14" t="s">
        <v>84</v>
      </c>
      <c r="AW217" s="14" t="s">
        <v>32</v>
      </c>
      <c r="AX217" s="14" t="s">
        <v>76</v>
      </c>
      <c r="AY217" s="253" t="s">
        <v>119</v>
      </c>
    </row>
    <row r="218" spans="2:51" s="13" customFormat="1" ht="12">
      <c r="B218" s="216"/>
      <c r="C218" s="217"/>
      <c r="D218" s="218" t="s">
        <v>152</v>
      </c>
      <c r="E218" s="219" t="s">
        <v>373</v>
      </c>
      <c r="F218" s="220" t="s">
        <v>536</v>
      </c>
      <c r="G218" s="217"/>
      <c r="H218" s="221">
        <v>22</v>
      </c>
      <c r="I218" s="222"/>
      <c r="J218" s="217"/>
      <c r="K218" s="217"/>
      <c r="L218" s="223"/>
      <c r="M218" s="224"/>
      <c r="N218" s="225"/>
      <c r="O218" s="225"/>
      <c r="P218" s="225"/>
      <c r="Q218" s="225"/>
      <c r="R218" s="225"/>
      <c r="S218" s="225"/>
      <c r="T218" s="226"/>
      <c r="AT218" s="227" t="s">
        <v>152</v>
      </c>
      <c r="AU218" s="227" t="s">
        <v>86</v>
      </c>
      <c r="AV218" s="13" t="s">
        <v>86</v>
      </c>
      <c r="AW218" s="13" t="s">
        <v>32</v>
      </c>
      <c r="AX218" s="13" t="s">
        <v>84</v>
      </c>
      <c r="AY218" s="227" t="s">
        <v>119</v>
      </c>
    </row>
    <row r="219" spans="1:65" s="2" customFormat="1" ht="16.5" customHeight="1">
      <c r="A219" s="34"/>
      <c r="B219" s="35"/>
      <c r="C219" s="203" t="s">
        <v>284</v>
      </c>
      <c r="D219" s="203" t="s">
        <v>121</v>
      </c>
      <c r="E219" s="204" t="s">
        <v>537</v>
      </c>
      <c r="F219" s="205" t="s">
        <v>538</v>
      </c>
      <c r="G219" s="206" t="s">
        <v>260</v>
      </c>
      <c r="H219" s="207">
        <v>171.918</v>
      </c>
      <c r="I219" s="208"/>
      <c r="J219" s="209">
        <f>ROUND(I219*H219,2)</f>
        <v>0</v>
      </c>
      <c r="K219" s="205" t="s">
        <v>125</v>
      </c>
      <c r="L219" s="39"/>
      <c r="M219" s="210" t="s">
        <v>1</v>
      </c>
      <c r="N219" s="211" t="s">
        <v>41</v>
      </c>
      <c r="O219" s="71"/>
      <c r="P219" s="212">
        <f>O219*H219</f>
        <v>0</v>
      </c>
      <c r="Q219" s="212">
        <v>0</v>
      </c>
      <c r="R219" s="212">
        <f>Q219*H219</f>
        <v>0</v>
      </c>
      <c r="S219" s="212">
        <v>0</v>
      </c>
      <c r="T219" s="213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14" t="s">
        <v>126</v>
      </c>
      <c r="AT219" s="214" t="s">
        <v>121</v>
      </c>
      <c r="AU219" s="214" t="s">
        <v>86</v>
      </c>
      <c r="AY219" s="17" t="s">
        <v>119</v>
      </c>
      <c r="BE219" s="215">
        <f>IF(N219="základní",J219,0)</f>
        <v>0</v>
      </c>
      <c r="BF219" s="215">
        <f>IF(N219="snížená",J219,0)</f>
        <v>0</v>
      </c>
      <c r="BG219" s="215">
        <f>IF(N219="zákl. přenesená",J219,0)</f>
        <v>0</v>
      </c>
      <c r="BH219" s="215">
        <f>IF(N219="sníž. přenesená",J219,0)</f>
        <v>0</v>
      </c>
      <c r="BI219" s="215">
        <f>IF(N219="nulová",J219,0)</f>
        <v>0</v>
      </c>
      <c r="BJ219" s="17" t="s">
        <v>84</v>
      </c>
      <c r="BK219" s="215">
        <f>ROUND(I219*H219,2)</f>
        <v>0</v>
      </c>
      <c r="BL219" s="17" t="s">
        <v>126</v>
      </c>
      <c r="BM219" s="214" t="s">
        <v>539</v>
      </c>
    </row>
    <row r="220" spans="2:51" s="13" customFormat="1" ht="12">
      <c r="B220" s="216"/>
      <c r="C220" s="217"/>
      <c r="D220" s="218" t="s">
        <v>152</v>
      </c>
      <c r="E220" s="219" t="s">
        <v>1</v>
      </c>
      <c r="F220" s="220" t="s">
        <v>374</v>
      </c>
      <c r="G220" s="217"/>
      <c r="H220" s="221">
        <v>171.918</v>
      </c>
      <c r="I220" s="222"/>
      <c r="J220" s="217"/>
      <c r="K220" s="217"/>
      <c r="L220" s="223"/>
      <c r="M220" s="224"/>
      <c r="N220" s="225"/>
      <c r="O220" s="225"/>
      <c r="P220" s="225"/>
      <c r="Q220" s="225"/>
      <c r="R220" s="225"/>
      <c r="S220" s="225"/>
      <c r="T220" s="226"/>
      <c r="AT220" s="227" t="s">
        <v>152</v>
      </c>
      <c r="AU220" s="227" t="s">
        <v>86</v>
      </c>
      <c r="AV220" s="13" t="s">
        <v>86</v>
      </c>
      <c r="AW220" s="13" t="s">
        <v>32</v>
      </c>
      <c r="AX220" s="13" t="s">
        <v>84</v>
      </c>
      <c r="AY220" s="227" t="s">
        <v>119</v>
      </c>
    </row>
    <row r="221" spans="1:65" s="2" customFormat="1" ht="16.5" customHeight="1">
      <c r="A221" s="34"/>
      <c r="B221" s="35"/>
      <c r="C221" s="203" t="s">
        <v>289</v>
      </c>
      <c r="D221" s="203" t="s">
        <v>121</v>
      </c>
      <c r="E221" s="204" t="s">
        <v>537</v>
      </c>
      <c r="F221" s="205" t="s">
        <v>538</v>
      </c>
      <c r="G221" s="206" t="s">
        <v>260</v>
      </c>
      <c r="H221" s="207">
        <v>65.3</v>
      </c>
      <c r="I221" s="208"/>
      <c r="J221" s="209">
        <f>ROUND(I221*H221,2)</f>
        <v>0</v>
      </c>
      <c r="K221" s="205" t="s">
        <v>125</v>
      </c>
      <c r="L221" s="39"/>
      <c r="M221" s="210" t="s">
        <v>1</v>
      </c>
      <c r="N221" s="211" t="s">
        <v>41</v>
      </c>
      <c r="O221" s="71"/>
      <c r="P221" s="212">
        <f>O221*H221</f>
        <v>0</v>
      </c>
      <c r="Q221" s="212">
        <v>0</v>
      </c>
      <c r="R221" s="212">
        <f>Q221*H221</f>
        <v>0</v>
      </c>
      <c r="S221" s="212">
        <v>0</v>
      </c>
      <c r="T221" s="213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14" t="s">
        <v>126</v>
      </c>
      <c r="AT221" s="214" t="s">
        <v>121</v>
      </c>
      <c r="AU221" s="214" t="s">
        <v>86</v>
      </c>
      <c r="AY221" s="17" t="s">
        <v>119</v>
      </c>
      <c r="BE221" s="215">
        <f>IF(N221="základní",J221,0)</f>
        <v>0</v>
      </c>
      <c r="BF221" s="215">
        <f>IF(N221="snížená",J221,0)</f>
        <v>0</v>
      </c>
      <c r="BG221" s="215">
        <f>IF(N221="zákl. přenesená",J221,0)</f>
        <v>0</v>
      </c>
      <c r="BH221" s="215">
        <f>IF(N221="sníž. přenesená",J221,0)</f>
        <v>0</v>
      </c>
      <c r="BI221" s="215">
        <f>IF(N221="nulová",J221,0)</f>
        <v>0</v>
      </c>
      <c r="BJ221" s="17" t="s">
        <v>84</v>
      </c>
      <c r="BK221" s="215">
        <f>ROUND(I221*H221,2)</f>
        <v>0</v>
      </c>
      <c r="BL221" s="17" t="s">
        <v>126</v>
      </c>
      <c r="BM221" s="214" t="s">
        <v>540</v>
      </c>
    </row>
    <row r="222" spans="1:65" s="2" customFormat="1" ht="21.75" customHeight="1">
      <c r="A222" s="34"/>
      <c r="B222" s="35"/>
      <c r="C222" s="203" t="s">
        <v>291</v>
      </c>
      <c r="D222" s="203" t="s">
        <v>121</v>
      </c>
      <c r="E222" s="204" t="s">
        <v>541</v>
      </c>
      <c r="F222" s="205" t="s">
        <v>542</v>
      </c>
      <c r="G222" s="206" t="s">
        <v>342</v>
      </c>
      <c r="H222" s="207">
        <v>287.103</v>
      </c>
      <c r="I222" s="208"/>
      <c r="J222" s="209">
        <f>ROUND(I222*H222,2)</f>
        <v>0</v>
      </c>
      <c r="K222" s="205" t="s">
        <v>125</v>
      </c>
      <c r="L222" s="39"/>
      <c r="M222" s="210" t="s">
        <v>1</v>
      </c>
      <c r="N222" s="211" t="s">
        <v>41</v>
      </c>
      <c r="O222" s="71"/>
      <c r="P222" s="212">
        <f>O222*H222</f>
        <v>0</v>
      </c>
      <c r="Q222" s="212">
        <v>0</v>
      </c>
      <c r="R222" s="212">
        <f>Q222*H222</f>
        <v>0</v>
      </c>
      <c r="S222" s="212">
        <v>0</v>
      </c>
      <c r="T222" s="213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14" t="s">
        <v>126</v>
      </c>
      <c r="AT222" s="214" t="s">
        <v>121</v>
      </c>
      <c r="AU222" s="214" t="s">
        <v>86</v>
      </c>
      <c r="AY222" s="17" t="s">
        <v>119</v>
      </c>
      <c r="BE222" s="215">
        <f>IF(N222="základní",J222,0)</f>
        <v>0</v>
      </c>
      <c r="BF222" s="215">
        <f>IF(N222="snížená",J222,0)</f>
        <v>0</v>
      </c>
      <c r="BG222" s="215">
        <f>IF(N222="zákl. přenesená",J222,0)</f>
        <v>0</v>
      </c>
      <c r="BH222" s="215">
        <f>IF(N222="sníž. přenesená",J222,0)</f>
        <v>0</v>
      </c>
      <c r="BI222" s="215">
        <f>IF(N222="nulová",J222,0)</f>
        <v>0</v>
      </c>
      <c r="BJ222" s="17" t="s">
        <v>84</v>
      </c>
      <c r="BK222" s="215">
        <f>ROUND(I222*H222,2)</f>
        <v>0</v>
      </c>
      <c r="BL222" s="17" t="s">
        <v>126</v>
      </c>
      <c r="BM222" s="214" t="s">
        <v>543</v>
      </c>
    </row>
    <row r="223" spans="2:51" s="13" customFormat="1" ht="12">
      <c r="B223" s="216"/>
      <c r="C223" s="217"/>
      <c r="D223" s="218" t="s">
        <v>152</v>
      </c>
      <c r="E223" s="219" t="s">
        <v>1</v>
      </c>
      <c r="F223" s="220" t="s">
        <v>544</v>
      </c>
      <c r="G223" s="217"/>
      <c r="H223" s="221">
        <v>287.103</v>
      </c>
      <c r="I223" s="222"/>
      <c r="J223" s="217"/>
      <c r="K223" s="217"/>
      <c r="L223" s="223"/>
      <c r="M223" s="224"/>
      <c r="N223" s="225"/>
      <c r="O223" s="225"/>
      <c r="P223" s="225"/>
      <c r="Q223" s="225"/>
      <c r="R223" s="225"/>
      <c r="S223" s="225"/>
      <c r="T223" s="226"/>
      <c r="AT223" s="227" t="s">
        <v>152</v>
      </c>
      <c r="AU223" s="227" t="s">
        <v>86</v>
      </c>
      <c r="AV223" s="13" t="s">
        <v>86</v>
      </c>
      <c r="AW223" s="13" t="s">
        <v>32</v>
      </c>
      <c r="AX223" s="13" t="s">
        <v>84</v>
      </c>
      <c r="AY223" s="227" t="s">
        <v>119</v>
      </c>
    </row>
    <row r="224" spans="1:65" s="2" customFormat="1" ht="21.75" customHeight="1">
      <c r="A224" s="34"/>
      <c r="B224" s="35"/>
      <c r="C224" s="203" t="s">
        <v>309</v>
      </c>
      <c r="D224" s="203" t="s">
        <v>121</v>
      </c>
      <c r="E224" s="204" t="s">
        <v>545</v>
      </c>
      <c r="F224" s="205" t="s">
        <v>546</v>
      </c>
      <c r="G224" s="206" t="s">
        <v>260</v>
      </c>
      <c r="H224" s="207">
        <v>12.48</v>
      </c>
      <c r="I224" s="208"/>
      <c r="J224" s="209">
        <f>ROUND(I224*H224,2)</f>
        <v>0</v>
      </c>
      <c r="K224" s="205" t="s">
        <v>125</v>
      </c>
      <c r="L224" s="39"/>
      <c r="M224" s="210" t="s">
        <v>1</v>
      </c>
      <c r="N224" s="211" t="s">
        <v>41</v>
      </c>
      <c r="O224" s="71"/>
      <c r="P224" s="212">
        <f>O224*H224</f>
        <v>0</v>
      </c>
      <c r="Q224" s="212">
        <v>0</v>
      </c>
      <c r="R224" s="212">
        <f>Q224*H224</f>
        <v>0</v>
      </c>
      <c r="S224" s="212">
        <v>0</v>
      </c>
      <c r="T224" s="213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14" t="s">
        <v>126</v>
      </c>
      <c r="AT224" s="214" t="s">
        <v>121</v>
      </c>
      <c r="AU224" s="214" t="s">
        <v>86</v>
      </c>
      <c r="AY224" s="17" t="s">
        <v>119</v>
      </c>
      <c r="BE224" s="215">
        <f>IF(N224="základní",J224,0)</f>
        <v>0</v>
      </c>
      <c r="BF224" s="215">
        <f>IF(N224="snížená",J224,0)</f>
        <v>0</v>
      </c>
      <c r="BG224" s="215">
        <f>IF(N224="zákl. přenesená",J224,0)</f>
        <v>0</v>
      </c>
      <c r="BH224" s="215">
        <f>IF(N224="sníž. přenesená",J224,0)</f>
        <v>0</v>
      </c>
      <c r="BI224" s="215">
        <f>IF(N224="nulová",J224,0)</f>
        <v>0</v>
      </c>
      <c r="BJ224" s="17" t="s">
        <v>84</v>
      </c>
      <c r="BK224" s="215">
        <f>ROUND(I224*H224,2)</f>
        <v>0</v>
      </c>
      <c r="BL224" s="17" t="s">
        <v>126</v>
      </c>
      <c r="BM224" s="214" t="s">
        <v>547</v>
      </c>
    </row>
    <row r="225" spans="2:51" s="14" customFormat="1" ht="12">
      <c r="B225" s="244"/>
      <c r="C225" s="245"/>
      <c r="D225" s="218" t="s">
        <v>152</v>
      </c>
      <c r="E225" s="246" t="s">
        <v>1</v>
      </c>
      <c r="F225" s="247" t="s">
        <v>548</v>
      </c>
      <c r="G225" s="245"/>
      <c r="H225" s="246" t="s">
        <v>1</v>
      </c>
      <c r="I225" s="248"/>
      <c r="J225" s="245"/>
      <c r="K225" s="245"/>
      <c r="L225" s="249"/>
      <c r="M225" s="250"/>
      <c r="N225" s="251"/>
      <c r="O225" s="251"/>
      <c r="P225" s="251"/>
      <c r="Q225" s="251"/>
      <c r="R225" s="251"/>
      <c r="S225" s="251"/>
      <c r="T225" s="252"/>
      <c r="AT225" s="253" t="s">
        <v>152</v>
      </c>
      <c r="AU225" s="253" t="s">
        <v>86</v>
      </c>
      <c r="AV225" s="14" t="s">
        <v>84</v>
      </c>
      <c r="AW225" s="14" t="s">
        <v>32</v>
      </c>
      <c r="AX225" s="14" t="s">
        <v>76</v>
      </c>
      <c r="AY225" s="253" t="s">
        <v>119</v>
      </c>
    </row>
    <row r="226" spans="2:51" s="13" customFormat="1" ht="12">
      <c r="B226" s="216"/>
      <c r="C226" s="217"/>
      <c r="D226" s="218" t="s">
        <v>152</v>
      </c>
      <c r="E226" s="219" t="s">
        <v>1</v>
      </c>
      <c r="F226" s="220" t="s">
        <v>549</v>
      </c>
      <c r="G226" s="217"/>
      <c r="H226" s="221">
        <v>12.48</v>
      </c>
      <c r="I226" s="222"/>
      <c r="J226" s="217"/>
      <c r="K226" s="217"/>
      <c r="L226" s="223"/>
      <c r="M226" s="224"/>
      <c r="N226" s="225"/>
      <c r="O226" s="225"/>
      <c r="P226" s="225"/>
      <c r="Q226" s="225"/>
      <c r="R226" s="225"/>
      <c r="S226" s="225"/>
      <c r="T226" s="226"/>
      <c r="AT226" s="227" t="s">
        <v>152</v>
      </c>
      <c r="AU226" s="227" t="s">
        <v>86</v>
      </c>
      <c r="AV226" s="13" t="s">
        <v>86</v>
      </c>
      <c r="AW226" s="13" t="s">
        <v>32</v>
      </c>
      <c r="AX226" s="13" t="s">
        <v>84</v>
      </c>
      <c r="AY226" s="227" t="s">
        <v>119</v>
      </c>
    </row>
    <row r="227" spans="1:65" s="2" customFormat="1" ht="16.5" customHeight="1">
      <c r="A227" s="34"/>
      <c r="B227" s="35"/>
      <c r="C227" s="228" t="s">
        <v>327</v>
      </c>
      <c r="D227" s="228" t="s">
        <v>257</v>
      </c>
      <c r="E227" s="229" t="s">
        <v>550</v>
      </c>
      <c r="F227" s="230" t="s">
        <v>551</v>
      </c>
      <c r="G227" s="231" t="s">
        <v>342</v>
      </c>
      <c r="H227" s="232">
        <v>24.96</v>
      </c>
      <c r="I227" s="233"/>
      <c r="J227" s="234">
        <f>ROUND(I227*H227,2)</f>
        <v>0</v>
      </c>
      <c r="K227" s="230" t="s">
        <v>125</v>
      </c>
      <c r="L227" s="235"/>
      <c r="M227" s="236" t="s">
        <v>1</v>
      </c>
      <c r="N227" s="237" t="s">
        <v>41</v>
      </c>
      <c r="O227" s="71"/>
      <c r="P227" s="212">
        <f>O227*H227</f>
        <v>0</v>
      </c>
      <c r="Q227" s="212">
        <v>1</v>
      </c>
      <c r="R227" s="212">
        <f>Q227*H227</f>
        <v>24.96</v>
      </c>
      <c r="S227" s="212">
        <v>0</v>
      </c>
      <c r="T227" s="213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14" t="s">
        <v>154</v>
      </c>
      <c r="AT227" s="214" t="s">
        <v>257</v>
      </c>
      <c r="AU227" s="214" t="s">
        <v>86</v>
      </c>
      <c r="AY227" s="17" t="s">
        <v>119</v>
      </c>
      <c r="BE227" s="215">
        <f>IF(N227="základní",J227,0)</f>
        <v>0</v>
      </c>
      <c r="BF227" s="215">
        <f>IF(N227="snížená",J227,0)</f>
        <v>0</v>
      </c>
      <c r="BG227" s="215">
        <f>IF(N227="zákl. přenesená",J227,0)</f>
        <v>0</v>
      </c>
      <c r="BH227" s="215">
        <f>IF(N227="sníž. přenesená",J227,0)</f>
        <v>0</v>
      </c>
      <c r="BI227" s="215">
        <f>IF(N227="nulová",J227,0)</f>
        <v>0</v>
      </c>
      <c r="BJ227" s="17" t="s">
        <v>84</v>
      </c>
      <c r="BK227" s="215">
        <f>ROUND(I227*H227,2)</f>
        <v>0</v>
      </c>
      <c r="BL227" s="17" t="s">
        <v>126</v>
      </c>
      <c r="BM227" s="214" t="s">
        <v>552</v>
      </c>
    </row>
    <row r="228" spans="2:51" s="13" customFormat="1" ht="12">
      <c r="B228" s="216"/>
      <c r="C228" s="217"/>
      <c r="D228" s="218" t="s">
        <v>152</v>
      </c>
      <c r="E228" s="219" t="s">
        <v>1</v>
      </c>
      <c r="F228" s="220" t="s">
        <v>553</v>
      </c>
      <c r="G228" s="217"/>
      <c r="H228" s="221">
        <v>24.96</v>
      </c>
      <c r="I228" s="222"/>
      <c r="J228" s="217"/>
      <c r="K228" s="217"/>
      <c r="L228" s="223"/>
      <c r="M228" s="224"/>
      <c r="N228" s="225"/>
      <c r="O228" s="225"/>
      <c r="P228" s="225"/>
      <c r="Q228" s="225"/>
      <c r="R228" s="225"/>
      <c r="S228" s="225"/>
      <c r="T228" s="226"/>
      <c r="AT228" s="227" t="s">
        <v>152</v>
      </c>
      <c r="AU228" s="227" t="s">
        <v>86</v>
      </c>
      <c r="AV228" s="13" t="s">
        <v>86</v>
      </c>
      <c r="AW228" s="13" t="s">
        <v>32</v>
      </c>
      <c r="AX228" s="13" t="s">
        <v>84</v>
      </c>
      <c r="AY228" s="227" t="s">
        <v>119</v>
      </c>
    </row>
    <row r="229" spans="1:65" s="2" customFormat="1" ht="21.75" customHeight="1">
      <c r="A229" s="34"/>
      <c r="B229" s="35"/>
      <c r="C229" s="203" t="s">
        <v>331</v>
      </c>
      <c r="D229" s="203" t="s">
        <v>121</v>
      </c>
      <c r="E229" s="204" t="s">
        <v>554</v>
      </c>
      <c r="F229" s="205" t="s">
        <v>546</v>
      </c>
      <c r="G229" s="206" t="s">
        <v>260</v>
      </c>
      <c r="H229" s="207">
        <v>16.83</v>
      </c>
      <c r="I229" s="208"/>
      <c r="J229" s="209">
        <f>ROUND(I229*H229,2)</f>
        <v>0</v>
      </c>
      <c r="K229" s="205" t="s">
        <v>125</v>
      </c>
      <c r="L229" s="39"/>
      <c r="M229" s="210" t="s">
        <v>1</v>
      </c>
      <c r="N229" s="211" t="s">
        <v>41</v>
      </c>
      <c r="O229" s="71"/>
      <c r="P229" s="212">
        <f>O229*H229</f>
        <v>0</v>
      </c>
      <c r="Q229" s="212">
        <v>0</v>
      </c>
      <c r="R229" s="212">
        <f>Q229*H229</f>
        <v>0</v>
      </c>
      <c r="S229" s="212">
        <v>0</v>
      </c>
      <c r="T229" s="213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14" t="s">
        <v>126</v>
      </c>
      <c r="AT229" s="214" t="s">
        <v>121</v>
      </c>
      <c r="AU229" s="214" t="s">
        <v>86</v>
      </c>
      <c r="AY229" s="17" t="s">
        <v>119</v>
      </c>
      <c r="BE229" s="215">
        <f>IF(N229="základní",J229,0)</f>
        <v>0</v>
      </c>
      <c r="BF229" s="215">
        <f>IF(N229="snížená",J229,0)</f>
        <v>0</v>
      </c>
      <c r="BG229" s="215">
        <f>IF(N229="zákl. přenesená",J229,0)</f>
        <v>0</v>
      </c>
      <c r="BH229" s="215">
        <f>IF(N229="sníž. přenesená",J229,0)</f>
        <v>0</v>
      </c>
      <c r="BI229" s="215">
        <f>IF(N229="nulová",J229,0)</f>
        <v>0</v>
      </c>
      <c r="BJ229" s="17" t="s">
        <v>84</v>
      </c>
      <c r="BK229" s="215">
        <f>ROUND(I229*H229,2)</f>
        <v>0</v>
      </c>
      <c r="BL229" s="17" t="s">
        <v>126</v>
      </c>
      <c r="BM229" s="214" t="s">
        <v>555</v>
      </c>
    </row>
    <row r="230" spans="2:51" s="13" customFormat="1" ht="12">
      <c r="B230" s="216"/>
      <c r="C230" s="217"/>
      <c r="D230" s="218" t="s">
        <v>152</v>
      </c>
      <c r="E230" s="219" t="s">
        <v>1</v>
      </c>
      <c r="F230" s="220" t="s">
        <v>516</v>
      </c>
      <c r="G230" s="217"/>
      <c r="H230" s="221">
        <v>23.568</v>
      </c>
      <c r="I230" s="222"/>
      <c r="J230" s="217"/>
      <c r="K230" s="217"/>
      <c r="L230" s="223"/>
      <c r="M230" s="224"/>
      <c r="N230" s="225"/>
      <c r="O230" s="225"/>
      <c r="P230" s="225"/>
      <c r="Q230" s="225"/>
      <c r="R230" s="225"/>
      <c r="S230" s="225"/>
      <c r="T230" s="226"/>
      <c r="AT230" s="227" t="s">
        <v>152</v>
      </c>
      <c r="AU230" s="227" t="s">
        <v>86</v>
      </c>
      <c r="AV230" s="13" t="s">
        <v>86</v>
      </c>
      <c r="AW230" s="13" t="s">
        <v>32</v>
      </c>
      <c r="AX230" s="13" t="s">
        <v>76</v>
      </c>
      <c r="AY230" s="227" t="s">
        <v>119</v>
      </c>
    </row>
    <row r="231" spans="2:51" s="13" customFormat="1" ht="12">
      <c r="B231" s="216"/>
      <c r="C231" s="217"/>
      <c r="D231" s="218" t="s">
        <v>152</v>
      </c>
      <c r="E231" s="219" t="s">
        <v>1</v>
      </c>
      <c r="F231" s="220" t="s">
        <v>556</v>
      </c>
      <c r="G231" s="217"/>
      <c r="H231" s="221">
        <v>-5.28</v>
      </c>
      <c r="I231" s="222"/>
      <c r="J231" s="217"/>
      <c r="K231" s="217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152</v>
      </c>
      <c r="AU231" s="227" t="s">
        <v>86</v>
      </c>
      <c r="AV231" s="13" t="s">
        <v>86</v>
      </c>
      <c r="AW231" s="13" t="s">
        <v>32</v>
      </c>
      <c r="AX231" s="13" t="s">
        <v>76</v>
      </c>
      <c r="AY231" s="227" t="s">
        <v>119</v>
      </c>
    </row>
    <row r="232" spans="2:51" s="13" customFormat="1" ht="12">
      <c r="B232" s="216"/>
      <c r="C232" s="217"/>
      <c r="D232" s="218" t="s">
        <v>152</v>
      </c>
      <c r="E232" s="219" t="s">
        <v>1</v>
      </c>
      <c r="F232" s="220" t="s">
        <v>557</v>
      </c>
      <c r="G232" s="217"/>
      <c r="H232" s="221">
        <v>-1.458</v>
      </c>
      <c r="I232" s="222"/>
      <c r="J232" s="217"/>
      <c r="K232" s="217"/>
      <c r="L232" s="223"/>
      <c r="M232" s="224"/>
      <c r="N232" s="225"/>
      <c r="O232" s="225"/>
      <c r="P232" s="225"/>
      <c r="Q232" s="225"/>
      <c r="R232" s="225"/>
      <c r="S232" s="225"/>
      <c r="T232" s="226"/>
      <c r="AT232" s="227" t="s">
        <v>152</v>
      </c>
      <c r="AU232" s="227" t="s">
        <v>86</v>
      </c>
      <c r="AV232" s="13" t="s">
        <v>86</v>
      </c>
      <c r="AW232" s="13" t="s">
        <v>32</v>
      </c>
      <c r="AX232" s="13" t="s">
        <v>76</v>
      </c>
      <c r="AY232" s="227" t="s">
        <v>119</v>
      </c>
    </row>
    <row r="233" spans="2:51" s="15" customFormat="1" ht="12">
      <c r="B233" s="254"/>
      <c r="C233" s="255"/>
      <c r="D233" s="218" t="s">
        <v>152</v>
      </c>
      <c r="E233" s="256" t="s">
        <v>397</v>
      </c>
      <c r="F233" s="257" t="s">
        <v>470</v>
      </c>
      <c r="G233" s="255"/>
      <c r="H233" s="258">
        <v>16.83</v>
      </c>
      <c r="I233" s="259"/>
      <c r="J233" s="255"/>
      <c r="K233" s="255"/>
      <c r="L233" s="260"/>
      <c r="M233" s="261"/>
      <c r="N233" s="262"/>
      <c r="O233" s="262"/>
      <c r="P233" s="262"/>
      <c r="Q233" s="262"/>
      <c r="R233" s="262"/>
      <c r="S233" s="262"/>
      <c r="T233" s="263"/>
      <c r="AT233" s="264" t="s">
        <v>152</v>
      </c>
      <c r="AU233" s="264" t="s">
        <v>86</v>
      </c>
      <c r="AV233" s="15" t="s">
        <v>126</v>
      </c>
      <c r="AW233" s="15" t="s">
        <v>32</v>
      </c>
      <c r="AX233" s="15" t="s">
        <v>84</v>
      </c>
      <c r="AY233" s="264" t="s">
        <v>119</v>
      </c>
    </row>
    <row r="234" spans="1:65" s="2" customFormat="1" ht="21.75" customHeight="1">
      <c r="A234" s="34"/>
      <c r="B234" s="35"/>
      <c r="C234" s="203" t="s">
        <v>295</v>
      </c>
      <c r="D234" s="203" t="s">
        <v>121</v>
      </c>
      <c r="E234" s="204" t="s">
        <v>558</v>
      </c>
      <c r="F234" s="205" t="s">
        <v>559</v>
      </c>
      <c r="G234" s="206" t="s">
        <v>260</v>
      </c>
      <c r="H234" s="207">
        <v>4.4</v>
      </c>
      <c r="I234" s="208"/>
      <c r="J234" s="209">
        <f>ROUND(I234*H234,2)</f>
        <v>0</v>
      </c>
      <c r="K234" s="205" t="s">
        <v>125</v>
      </c>
      <c r="L234" s="39"/>
      <c r="M234" s="210" t="s">
        <v>1</v>
      </c>
      <c r="N234" s="211" t="s">
        <v>41</v>
      </c>
      <c r="O234" s="71"/>
      <c r="P234" s="212">
        <f>O234*H234</f>
        <v>0</v>
      </c>
      <c r="Q234" s="212">
        <v>0</v>
      </c>
      <c r="R234" s="212">
        <f>Q234*H234</f>
        <v>0</v>
      </c>
      <c r="S234" s="212">
        <v>0</v>
      </c>
      <c r="T234" s="213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14" t="s">
        <v>126</v>
      </c>
      <c r="AT234" s="214" t="s">
        <v>121</v>
      </c>
      <c r="AU234" s="214" t="s">
        <v>86</v>
      </c>
      <c r="AY234" s="17" t="s">
        <v>119</v>
      </c>
      <c r="BE234" s="215">
        <f>IF(N234="základní",J234,0)</f>
        <v>0</v>
      </c>
      <c r="BF234" s="215">
        <f>IF(N234="snížená",J234,0)</f>
        <v>0</v>
      </c>
      <c r="BG234" s="215">
        <f>IF(N234="zákl. přenesená",J234,0)</f>
        <v>0</v>
      </c>
      <c r="BH234" s="215">
        <f>IF(N234="sníž. přenesená",J234,0)</f>
        <v>0</v>
      </c>
      <c r="BI234" s="215">
        <f>IF(N234="nulová",J234,0)</f>
        <v>0</v>
      </c>
      <c r="BJ234" s="17" t="s">
        <v>84</v>
      </c>
      <c r="BK234" s="215">
        <f>ROUND(I234*H234,2)</f>
        <v>0</v>
      </c>
      <c r="BL234" s="17" t="s">
        <v>126</v>
      </c>
      <c r="BM234" s="214" t="s">
        <v>560</v>
      </c>
    </row>
    <row r="235" spans="2:51" s="13" customFormat="1" ht="12">
      <c r="B235" s="216"/>
      <c r="C235" s="217"/>
      <c r="D235" s="218" t="s">
        <v>152</v>
      </c>
      <c r="E235" s="219" t="s">
        <v>391</v>
      </c>
      <c r="F235" s="220" t="s">
        <v>561</v>
      </c>
      <c r="G235" s="217"/>
      <c r="H235" s="221">
        <v>4.4</v>
      </c>
      <c r="I235" s="222"/>
      <c r="J235" s="217"/>
      <c r="K235" s="217"/>
      <c r="L235" s="223"/>
      <c r="M235" s="224"/>
      <c r="N235" s="225"/>
      <c r="O235" s="225"/>
      <c r="P235" s="225"/>
      <c r="Q235" s="225"/>
      <c r="R235" s="225"/>
      <c r="S235" s="225"/>
      <c r="T235" s="226"/>
      <c r="AT235" s="227" t="s">
        <v>152</v>
      </c>
      <c r="AU235" s="227" t="s">
        <v>86</v>
      </c>
      <c r="AV235" s="13" t="s">
        <v>86</v>
      </c>
      <c r="AW235" s="13" t="s">
        <v>32</v>
      </c>
      <c r="AX235" s="13" t="s">
        <v>84</v>
      </c>
      <c r="AY235" s="227" t="s">
        <v>119</v>
      </c>
    </row>
    <row r="236" spans="1:65" s="2" customFormat="1" ht="16.5" customHeight="1">
      <c r="A236" s="34"/>
      <c r="B236" s="35"/>
      <c r="C236" s="228" t="s">
        <v>299</v>
      </c>
      <c r="D236" s="228" t="s">
        <v>257</v>
      </c>
      <c r="E236" s="229" t="s">
        <v>562</v>
      </c>
      <c r="F236" s="230" t="s">
        <v>563</v>
      </c>
      <c r="G236" s="231" t="s">
        <v>342</v>
      </c>
      <c r="H236" s="232">
        <v>8.8</v>
      </c>
      <c r="I236" s="233"/>
      <c r="J236" s="234">
        <f>ROUND(I236*H236,2)</f>
        <v>0</v>
      </c>
      <c r="K236" s="230" t="s">
        <v>125</v>
      </c>
      <c r="L236" s="235"/>
      <c r="M236" s="236" t="s">
        <v>1</v>
      </c>
      <c r="N236" s="237" t="s">
        <v>41</v>
      </c>
      <c r="O236" s="71"/>
      <c r="P236" s="212">
        <f>O236*H236</f>
        <v>0</v>
      </c>
      <c r="Q236" s="212">
        <v>1</v>
      </c>
      <c r="R236" s="212">
        <f>Q236*H236</f>
        <v>8.8</v>
      </c>
      <c r="S236" s="212">
        <v>0</v>
      </c>
      <c r="T236" s="213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14" t="s">
        <v>154</v>
      </c>
      <c r="AT236" s="214" t="s">
        <v>257</v>
      </c>
      <c r="AU236" s="214" t="s">
        <v>86</v>
      </c>
      <c r="AY236" s="17" t="s">
        <v>119</v>
      </c>
      <c r="BE236" s="215">
        <f>IF(N236="základní",J236,0)</f>
        <v>0</v>
      </c>
      <c r="BF236" s="215">
        <f>IF(N236="snížená",J236,0)</f>
        <v>0</v>
      </c>
      <c r="BG236" s="215">
        <f>IF(N236="zákl. přenesená",J236,0)</f>
        <v>0</v>
      </c>
      <c r="BH236" s="215">
        <f>IF(N236="sníž. přenesená",J236,0)</f>
        <v>0</v>
      </c>
      <c r="BI236" s="215">
        <f>IF(N236="nulová",J236,0)</f>
        <v>0</v>
      </c>
      <c r="BJ236" s="17" t="s">
        <v>84</v>
      </c>
      <c r="BK236" s="215">
        <f>ROUND(I236*H236,2)</f>
        <v>0</v>
      </c>
      <c r="BL236" s="17" t="s">
        <v>126</v>
      </c>
      <c r="BM236" s="214" t="s">
        <v>564</v>
      </c>
    </row>
    <row r="237" spans="2:51" s="13" customFormat="1" ht="12">
      <c r="B237" s="216"/>
      <c r="C237" s="217"/>
      <c r="D237" s="218" t="s">
        <v>152</v>
      </c>
      <c r="E237" s="217"/>
      <c r="F237" s="220" t="s">
        <v>565</v>
      </c>
      <c r="G237" s="217"/>
      <c r="H237" s="221">
        <v>8.8</v>
      </c>
      <c r="I237" s="222"/>
      <c r="J237" s="217"/>
      <c r="K237" s="217"/>
      <c r="L237" s="223"/>
      <c r="M237" s="224"/>
      <c r="N237" s="225"/>
      <c r="O237" s="225"/>
      <c r="P237" s="225"/>
      <c r="Q237" s="225"/>
      <c r="R237" s="225"/>
      <c r="S237" s="225"/>
      <c r="T237" s="226"/>
      <c r="AT237" s="227" t="s">
        <v>152</v>
      </c>
      <c r="AU237" s="227" t="s">
        <v>86</v>
      </c>
      <c r="AV237" s="13" t="s">
        <v>86</v>
      </c>
      <c r="AW237" s="13" t="s">
        <v>4</v>
      </c>
      <c r="AX237" s="13" t="s">
        <v>84</v>
      </c>
      <c r="AY237" s="227" t="s">
        <v>119</v>
      </c>
    </row>
    <row r="238" spans="1:65" s="2" customFormat="1" ht="21.75" customHeight="1">
      <c r="A238" s="34"/>
      <c r="B238" s="35"/>
      <c r="C238" s="203" t="s">
        <v>305</v>
      </c>
      <c r="D238" s="203" t="s">
        <v>121</v>
      </c>
      <c r="E238" s="204" t="s">
        <v>566</v>
      </c>
      <c r="F238" s="205" t="s">
        <v>567</v>
      </c>
      <c r="G238" s="206" t="s">
        <v>260</v>
      </c>
      <c r="H238" s="207">
        <v>12.48</v>
      </c>
      <c r="I238" s="208"/>
      <c r="J238" s="209">
        <f>ROUND(I238*H238,2)</f>
        <v>0</v>
      </c>
      <c r="K238" s="205" t="s">
        <v>1</v>
      </c>
      <c r="L238" s="39"/>
      <c r="M238" s="210" t="s">
        <v>1</v>
      </c>
      <c r="N238" s="211" t="s">
        <v>41</v>
      </c>
      <c r="O238" s="71"/>
      <c r="P238" s="212">
        <f>O238*H238</f>
        <v>0</v>
      </c>
      <c r="Q238" s="212">
        <v>2</v>
      </c>
      <c r="R238" s="212">
        <f>Q238*H238</f>
        <v>24.96</v>
      </c>
      <c r="S238" s="212">
        <v>0</v>
      </c>
      <c r="T238" s="213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14" t="s">
        <v>126</v>
      </c>
      <c r="AT238" s="214" t="s">
        <v>121</v>
      </c>
      <c r="AU238" s="214" t="s">
        <v>86</v>
      </c>
      <c r="AY238" s="17" t="s">
        <v>119</v>
      </c>
      <c r="BE238" s="215">
        <f>IF(N238="základní",J238,0)</f>
        <v>0</v>
      </c>
      <c r="BF238" s="215">
        <f>IF(N238="snížená",J238,0)</f>
        <v>0</v>
      </c>
      <c r="BG238" s="215">
        <f>IF(N238="zákl. přenesená",J238,0)</f>
        <v>0</v>
      </c>
      <c r="BH238" s="215">
        <f>IF(N238="sníž. přenesená",J238,0)</f>
        <v>0</v>
      </c>
      <c r="BI238" s="215">
        <f>IF(N238="nulová",J238,0)</f>
        <v>0</v>
      </c>
      <c r="BJ238" s="17" t="s">
        <v>84</v>
      </c>
      <c r="BK238" s="215">
        <f>ROUND(I238*H238,2)</f>
        <v>0</v>
      </c>
      <c r="BL238" s="17" t="s">
        <v>126</v>
      </c>
      <c r="BM238" s="214" t="s">
        <v>568</v>
      </c>
    </row>
    <row r="239" spans="2:51" s="13" customFormat="1" ht="12">
      <c r="B239" s="216"/>
      <c r="C239" s="217"/>
      <c r="D239" s="218" t="s">
        <v>152</v>
      </c>
      <c r="E239" s="219" t="s">
        <v>1</v>
      </c>
      <c r="F239" s="220" t="s">
        <v>569</v>
      </c>
      <c r="G239" s="217"/>
      <c r="H239" s="221">
        <v>12.48</v>
      </c>
      <c r="I239" s="222"/>
      <c r="J239" s="217"/>
      <c r="K239" s="217"/>
      <c r="L239" s="223"/>
      <c r="M239" s="224"/>
      <c r="N239" s="225"/>
      <c r="O239" s="225"/>
      <c r="P239" s="225"/>
      <c r="Q239" s="225"/>
      <c r="R239" s="225"/>
      <c r="S239" s="225"/>
      <c r="T239" s="226"/>
      <c r="AT239" s="227" t="s">
        <v>152</v>
      </c>
      <c r="AU239" s="227" t="s">
        <v>86</v>
      </c>
      <c r="AV239" s="13" t="s">
        <v>86</v>
      </c>
      <c r="AW239" s="13" t="s">
        <v>32</v>
      </c>
      <c r="AX239" s="13" t="s">
        <v>84</v>
      </c>
      <c r="AY239" s="227" t="s">
        <v>119</v>
      </c>
    </row>
    <row r="240" spans="1:65" s="2" customFormat="1" ht="21.75" customHeight="1">
      <c r="A240" s="34"/>
      <c r="B240" s="35"/>
      <c r="C240" s="203" t="s">
        <v>314</v>
      </c>
      <c r="D240" s="203" t="s">
        <v>121</v>
      </c>
      <c r="E240" s="204" t="s">
        <v>570</v>
      </c>
      <c r="F240" s="205" t="s">
        <v>571</v>
      </c>
      <c r="G240" s="206" t="s">
        <v>124</v>
      </c>
      <c r="H240" s="207">
        <v>238</v>
      </c>
      <c r="I240" s="208"/>
      <c r="J240" s="209">
        <f>ROUND(I240*H240,2)</f>
        <v>0</v>
      </c>
      <c r="K240" s="205" t="s">
        <v>125</v>
      </c>
      <c r="L240" s="39"/>
      <c r="M240" s="210" t="s">
        <v>1</v>
      </c>
      <c r="N240" s="211" t="s">
        <v>41</v>
      </c>
      <c r="O240" s="71"/>
      <c r="P240" s="212">
        <f>O240*H240</f>
        <v>0</v>
      </c>
      <c r="Q240" s="212">
        <v>0</v>
      </c>
      <c r="R240" s="212">
        <f>Q240*H240</f>
        <v>0</v>
      </c>
      <c r="S240" s="212">
        <v>0</v>
      </c>
      <c r="T240" s="213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14" t="s">
        <v>126</v>
      </c>
      <c r="AT240" s="214" t="s">
        <v>121</v>
      </c>
      <c r="AU240" s="214" t="s">
        <v>86</v>
      </c>
      <c r="AY240" s="17" t="s">
        <v>119</v>
      </c>
      <c r="BE240" s="215">
        <f>IF(N240="základní",J240,0)</f>
        <v>0</v>
      </c>
      <c r="BF240" s="215">
        <f>IF(N240="snížená",J240,0)</f>
        <v>0</v>
      </c>
      <c r="BG240" s="215">
        <f>IF(N240="zákl. přenesená",J240,0)</f>
        <v>0</v>
      </c>
      <c r="BH240" s="215">
        <f>IF(N240="sníž. přenesená",J240,0)</f>
        <v>0</v>
      </c>
      <c r="BI240" s="215">
        <f>IF(N240="nulová",J240,0)</f>
        <v>0</v>
      </c>
      <c r="BJ240" s="17" t="s">
        <v>84</v>
      </c>
      <c r="BK240" s="215">
        <f>ROUND(I240*H240,2)</f>
        <v>0</v>
      </c>
      <c r="BL240" s="17" t="s">
        <v>126</v>
      </c>
      <c r="BM240" s="214" t="s">
        <v>572</v>
      </c>
    </row>
    <row r="241" spans="2:51" s="13" customFormat="1" ht="12">
      <c r="B241" s="216"/>
      <c r="C241" s="217"/>
      <c r="D241" s="218" t="s">
        <v>152</v>
      </c>
      <c r="E241" s="219" t="s">
        <v>1</v>
      </c>
      <c r="F241" s="220" t="s">
        <v>573</v>
      </c>
      <c r="G241" s="217"/>
      <c r="H241" s="221">
        <v>238</v>
      </c>
      <c r="I241" s="222"/>
      <c r="J241" s="217"/>
      <c r="K241" s="217"/>
      <c r="L241" s="223"/>
      <c r="M241" s="224"/>
      <c r="N241" s="225"/>
      <c r="O241" s="225"/>
      <c r="P241" s="225"/>
      <c r="Q241" s="225"/>
      <c r="R241" s="225"/>
      <c r="S241" s="225"/>
      <c r="T241" s="226"/>
      <c r="AT241" s="227" t="s">
        <v>152</v>
      </c>
      <c r="AU241" s="227" t="s">
        <v>86</v>
      </c>
      <c r="AV241" s="13" t="s">
        <v>86</v>
      </c>
      <c r="AW241" s="13" t="s">
        <v>32</v>
      </c>
      <c r="AX241" s="13" t="s">
        <v>84</v>
      </c>
      <c r="AY241" s="227" t="s">
        <v>119</v>
      </c>
    </row>
    <row r="242" spans="1:65" s="2" customFormat="1" ht="21.75" customHeight="1">
      <c r="A242" s="34"/>
      <c r="B242" s="35"/>
      <c r="C242" s="203" t="s">
        <v>318</v>
      </c>
      <c r="D242" s="203" t="s">
        <v>121</v>
      </c>
      <c r="E242" s="204" t="s">
        <v>574</v>
      </c>
      <c r="F242" s="205" t="s">
        <v>575</v>
      </c>
      <c r="G242" s="206" t="s">
        <v>124</v>
      </c>
      <c r="H242" s="207">
        <v>342</v>
      </c>
      <c r="I242" s="208"/>
      <c r="J242" s="209">
        <f>ROUND(I242*H242,2)</f>
        <v>0</v>
      </c>
      <c r="K242" s="205" t="s">
        <v>125</v>
      </c>
      <c r="L242" s="39"/>
      <c r="M242" s="210" t="s">
        <v>1</v>
      </c>
      <c r="N242" s="211" t="s">
        <v>41</v>
      </c>
      <c r="O242" s="71"/>
      <c r="P242" s="212">
        <f>O242*H242</f>
        <v>0</v>
      </c>
      <c r="Q242" s="212">
        <v>0</v>
      </c>
      <c r="R242" s="212">
        <f>Q242*H242</f>
        <v>0</v>
      </c>
      <c r="S242" s="212">
        <v>0</v>
      </c>
      <c r="T242" s="213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14" t="s">
        <v>126</v>
      </c>
      <c r="AT242" s="214" t="s">
        <v>121</v>
      </c>
      <c r="AU242" s="214" t="s">
        <v>86</v>
      </c>
      <c r="AY242" s="17" t="s">
        <v>119</v>
      </c>
      <c r="BE242" s="215">
        <f>IF(N242="základní",J242,0)</f>
        <v>0</v>
      </c>
      <c r="BF242" s="215">
        <f>IF(N242="snížená",J242,0)</f>
        <v>0</v>
      </c>
      <c r="BG242" s="215">
        <f>IF(N242="zákl. přenesená",J242,0)</f>
        <v>0</v>
      </c>
      <c r="BH242" s="215">
        <f>IF(N242="sníž. přenesená",J242,0)</f>
        <v>0</v>
      </c>
      <c r="BI242" s="215">
        <f>IF(N242="nulová",J242,0)</f>
        <v>0</v>
      </c>
      <c r="BJ242" s="17" t="s">
        <v>84</v>
      </c>
      <c r="BK242" s="215">
        <f>ROUND(I242*H242,2)</f>
        <v>0</v>
      </c>
      <c r="BL242" s="17" t="s">
        <v>126</v>
      </c>
      <c r="BM242" s="214" t="s">
        <v>576</v>
      </c>
    </row>
    <row r="243" spans="2:51" s="13" customFormat="1" ht="12">
      <c r="B243" s="216"/>
      <c r="C243" s="217"/>
      <c r="D243" s="218" t="s">
        <v>152</v>
      </c>
      <c r="E243" s="219" t="s">
        <v>1</v>
      </c>
      <c r="F243" s="220" t="s">
        <v>577</v>
      </c>
      <c r="G243" s="217"/>
      <c r="H243" s="221">
        <v>342</v>
      </c>
      <c r="I243" s="222"/>
      <c r="J243" s="217"/>
      <c r="K243" s="217"/>
      <c r="L243" s="223"/>
      <c r="M243" s="224"/>
      <c r="N243" s="225"/>
      <c r="O243" s="225"/>
      <c r="P243" s="225"/>
      <c r="Q243" s="225"/>
      <c r="R243" s="225"/>
      <c r="S243" s="225"/>
      <c r="T243" s="226"/>
      <c r="AT243" s="227" t="s">
        <v>152</v>
      </c>
      <c r="AU243" s="227" t="s">
        <v>86</v>
      </c>
      <c r="AV243" s="13" t="s">
        <v>86</v>
      </c>
      <c r="AW243" s="13" t="s">
        <v>32</v>
      </c>
      <c r="AX243" s="13" t="s">
        <v>84</v>
      </c>
      <c r="AY243" s="227" t="s">
        <v>119</v>
      </c>
    </row>
    <row r="244" spans="1:65" s="2" customFormat="1" ht="16.5" customHeight="1">
      <c r="A244" s="34"/>
      <c r="B244" s="35"/>
      <c r="C244" s="228" t="s">
        <v>323</v>
      </c>
      <c r="D244" s="228" t="s">
        <v>257</v>
      </c>
      <c r="E244" s="229" t="s">
        <v>578</v>
      </c>
      <c r="F244" s="230" t="s">
        <v>579</v>
      </c>
      <c r="G244" s="231" t="s">
        <v>580</v>
      </c>
      <c r="H244" s="232">
        <v>10.414</v>
      </c>
      <c r="I244" s="233"/>
      <c r="J244" s="234">
        <f>ROUND(I244*H244,2)</f>
        <v>0</v>
      </c>
      <c r="K244" s="230" t="s">
        <v>125</v>
      </c>
      <c r="L244" s="235"/>
      <c r="M244" s="236" t="s">
        <v>1</v>
      </c>
      <c r="N244" s="237" t="s">
        <v>41</v>
      </c>
      <c r="O244" s="71"/>
      <c r="P244" s="212">
        <f>O244*H244</f>
        <v>0</v>
      </c>
      <c r="Q244" s="212">
        <v>0.001</v>
      </c>
      <c r="R244" s="212">
        <f>Q244*H244</f>
        <v>0.010414</v>
      </c>
      <c r="S244" s="212">
        <v>0</v>
      </c>
      <c r="T244" s="213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14" t="s">
        <v>154</v>
      </c>
      <c r="AT244" s="214" t="s">
        <v>257</v>
      </c>
      <c r="AU244" s="214" t="s">
        <v>86</v>
      </c>
      <c r="AY244" s="17" t="s">
        <v>119</v>
      </c>
      <c r="BE244" s="215">
        <f>IF(N244="základní",J244,0)</f>
        <v>0</v>
      </c>
      <c r="BF244" s="215">
        <f>IF(N244="snížená",J244,0)</f>
        <v>0</v>
      </c>
      <c r="BG244" s="215">
        <f>IF(N244="zákl. přenesená",J244,0)</f>
        <v>0</v>
      </c>
      <c r="BH244" s="215">
        <f>IF(N244="sníž. přenesená",J244,0)</f>
        <v>0</v>
      </c>
      <c r="BI244" s="215">
        <f>IF(N244="nulová",J244,0)</f>
        <v>0</v>
      </c>
      <c r="BJ244" s="17" t="s">
        <v>84</v>
      </c>
      <c r="BK244" s="215">
        <f>ROUND(I244*H244,2)</f>
        <v>0</v>
      </c>
      <c r="BL244" s="17" t="s">
        <v>126</v>
      </c>
      <c r="BM244" s="214" t="s">
        <v>581</v>
      </c>
    </row>
    <row r="245" spans="2:51" s="13" customFormat="1" ht="12">
      <c r="B245" s="216"/>
      <c r="C245" s="217"/>
      <c r="D245" s="218" t="s">
        <v>152</v>
      </c>
      <c r="E245" s="219" t="s">
        <v>1</v>
      </c>
      <c r="F245" s="220" t="s">
        <v>582</v>
      </c>
      <c r="G245" s="217"/>
      <c r="H245" s="221">
        <v>10.414</v>
      </c>
      <c r="I245" s="222"/>
      <c r="J245" s="217"/>
      <c r="K245" s="217"/>
      <c r="L245" s="223"/>
      <c r="M245" s="224"/>
      <c r="N245" s="225"/>
      <c r="O245" s="225"/>
      <c r="P245" s="225"/>
      <c r="Q245" s="225"/>
      <c r="R245" s="225"/>
      <c r="S245" s="225"/>
      <c r="T245" s="226"/>
      <c r="AT245" s="227" t="s">
        <v>152</v>
      </c>
      <c r="AU245" s="227" t="s">
        <v>86</v>
      </c>
      <c r="AV245" s="13" t="s">
        <v>86</v>
      </c>
      <c r="AW245" s="13" t="s">
        <v>32</v>
      </c>
      <c r="AX245" s="13" t="s">
        <v>84</v>
      </c>
      <c r="AY245" s="227" t="s">
        <v>119</v>
      </c>
    </row>
    <row r="246" spans="1:65" s="2" customFormat="1" ht="21.75" customHeight="1">
      <c r="A246" s="34"/>
      <c r="B246" s="35"/>
      <c r="C246" s="203" t="s">
        <v>335</v>
      </c>
      <c r="D246" s="203" t="s">
        <v>121</v>
      </c>
      <c r="E246" s="204" t="s">
        <v>583</v>
      </c>
      <c r="F246" s="205" t="s">
        <v>584</v>
      </c>
      <c r="G246" s="206" t="s">
        <v>124</v>
      </c>
      <c r="H246" s="207">
        <v>1200</v>
      </c>
      <c r="I246" s="208"/>
      <c r="J246" s="209">
        <f>ROUND(I246*H246,2)</f>
        <v>0</v>
      </c>
      <c r="K246" s="205" t="s">
        <v>125</v>
      </c>
      <c r="L246" s="39"/>
      <c r="M246" s="210" t="s">
        <v>1</v>
      </c>
      <c r="N246" s="211" t="s">
        <v>41</v>
      </c>
      <c r="O246" s="71"/>
      <c r="P246" s="212">
        <f>O246*H246</f>
        <v>0</v>
      </c>
      <c r="Q246" s="212">
        <v>0</v>
      </c>
      <c r="R246" s="212">
        <f>Q246*H246</f>
        <v>0</v>
      </c>
      <c r="S246" s="212">
        <v>0</v>
      </c>
      <c r="T246" s="213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14" t="s">
        <v>126</v>
      </c>
      <c r="AT246" s="214" t="s">
        <v>121</v>
      </c>
      <c r="AU246" s="214" t="s">
        <v>86</v>
      </c>
      <c r="AY246" s="17" t="s">
        <v>119</v>
      </c>
      <c r="BE246" s="215">
        <f>IF(N246="základní",J246,0)</f>
        <v>0</v>
      </c>
      <c r="BF246" s="215">
        <f>IF(N246="snížená",J246,0)</f>
        <v>0</v>
      </c>
      <c r="BG246" s="215">
        <f>IF(N246="zákl. přenesená",J246,0)</f>
        <v>0</v>
      </c>
      <c r="BH246" s="215">
        <f>IF(N246="sníž. přenesená",J246,0)</f>
        <v>0</v>
      </c>
      <c r="BI246" s="215">
        <f>IF(N246="nulová",J246,0)</f>
        <v>0</v>
      </c>
      <c r="BJ246" s="17" t="s">
        <v>84</v>
      </c>
      <c r="BK246" s="215">
        <f>ROUND(I246*H246,2)</f>
        <v>0</v>
      </c>
      <c r="BL246" s="17" t="s">
        <v>126</v>
      </c>
      <c r="BM246" s="214" t="s">
        <v>585</v>
      </c>
    </row>
    <row r="247" spans="2:51" s="13" customFormat="1" ht="12">
      <c r="B247" s="216"/>
      <c r="C247" s="217"/>
      <c r="D247" s="218" t="s">
        <v>152</v>
      </c>
      <c r="E247" s="219" t="s">
        <v>1</v>
      </c>
      <c r="F247" s="220" t="s">
        <v>586</v>
      </c>
      <c r="G247" s="217"/>
      <c r="H247" s="221">
        <v>1138.2</v>
      </c>
      <c r="I247" s="222"/>
      <c r="J247" s="217"/>
      <c r="K247" s="217"/>
      <c r="L247" s="223"/>
      <c r="M247" s="224"/>
      <c r="N247" s="225"/>
      <c r="O247" s="225"/>
      <c r="P247" s="225"/>
      <c r="Q247" s="225"/>
      <c r="R247" s="225"/>
      <c r="S247" s="225"/>
      <c r="T247" s="226"/>
      <c r="AT247" s="227" t="s">
        <v>152</v>
      </c>
      <c r="AU247" s="227" t="s">
        <v>86</v>
      </c>
      <c r="AV247" s="13" t="s">
        <v>86</v>
      </c>
      <c r="AW247" s="13" t="s">
        <v>32</v>
      </c>
      <c r="AX247" s="13" t="s">
        <v>76</v>
      </c>
      <c r="AY247" s="227" t="s">
        <v>119</v>
      </c>
    </row>
    <row r="248" spans="2:51" s="13" customFormat="1" ht="12">
      <c r="B248" s="216"/>
      <c r="C248" s="217"/>
      <c r="D248" s="218" t="s">
        <v>152</v>
      </c>
      <c r="E248" s="219" t="s">
        <v>1</v>
      </c>
      <c r="F248" s="220" t="s">
        <v>587</v>
      </c>
      <c r="G248" s="217"/>
      <c r="H248" s="221">
        <v>1200</v>
      </c>
      <c r="I248" s="222"/>
      <c r="J248" s="217"/>
      <c r="K248" s="217"/>
      <c r="L248" s="223"/>
      <c r="M248" s="224"/>
      <c r="N248" s="225"/>
      <c r="O248" s="225"/>
      <c r="P248" s="225"/>
      <c r="Q248" s="225"/>
      <c r="R248" s="225"/>
      <c r="S248" s="225"/>
      <c r="T248" s="226"/>
      <c r="AT248" s="227" t="s">
        <v>152</v>
      </c>
      <c r="AU248" s="227" t="s">
        <v>86</v>
      </c>
      <c r="AV248" s="13" t="s">
        <v>86</v>
      </c>
      <c r="AW248" s="13" t="s">
        <v>32</v>
      </c>
      <c r="AX248" s="13" t="s">
        <v>84</v>
      </c>
      <c r="AY248" s="227" t="s">
        <v>119</v>
      </c>
    </row>
    <row r="249" spans="1:65" s="2" customFormat="1" ht="16.5" customHeight="1">
      <c r="A249" s="34"/>
      <c r="B249" s="35"/>
      <c r="C249" s="203" t="s">
        <v>339</v>
      </c>
      <c r="D249" s="203" t="s">
        <v>121</v>
      </c>
      <c r="E249" s="204" t="s">
        <v>588</v>
      </c>
      <c r="F249" s="205" t="s">
        <v>589</v>
      </c>
      <c r="G249" s="206" t="s">
        <v>124</v>
      </c>
      <c r="H249" s="207">
        <v>342</v>
      </c>
      <c r="I249" s="208"/>
      <c r="J249" s="209">
        <f>ROUND(I249*H249,2)</f>
        <v>0</v>
      </c>
      <c r="K249" s="205" t="s">
        <v>125</v>
      </c>
      <c r="L249" s="39"/>
      <c r="M249" s="210" t="s">
        <v>1</v>
      </c>
      <c r="N249" s="211" t="s">
        <v>41</v>
      </c>
      <c r="O249" s="71"/>
      <c r="P249" s="212">
        <f>O249*H249</f>
        <v>0</v>
      </c>
      <c r="Q249" s="212">
        <v>0</v>
      </c>
      <c r="R249" s="212">
        <f>Q249*H249</f>
        <v>0</v>
      </c>
      <c r="S249" s="212">
        <v>0</v>
      </c>
      <c r="T249" s="213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14" t="s">
        <v>126</v>
      </c>
      <c r="AT249" s="214" t="s">
        <v>121</v>
      </c>
      <c r="AU249" s="214" t="s">
        <v>86</v>
      </c>
      <c r="AY249" s="17" t="s">
        <v>119</v>
      </c>
      <c r="BE249" s="215">
        <f>IF(N249="základní",J249,0)</f>
        <v>0</v>
      </c>
      <c r="BF249" s="215">
        <f>IF(N249="snížená",J249,0)</f>
        <v>0</v>
      </c>
      <c r="BG249" s="215">
        <f>IF(N249="zákl. přenesená",J249,0)</f>
        <v>0</v>
      </c>
      <c r="BH249" s="215">
        <f>IF(N249="sníž. přenesená",J249,0)</f>
        <v>0</v>
      </c>
      <c r="BI249" s="215">
        <f>IF(N249="nulová",J249,0)</f>
        <v>0</v>
      </c>
      <c r="BJ249" s="17" t="s">
        <v>84</v>
      </c>
      <c r="BK249" s="215">
        <f>ROUND(I249*H249,2)</f>
        <v>0</v>
      </c>
      <c r="BL249" s="17" t="s">
        <v>126</v>
      </c>
      <c r="BM249" s="214" t="s">
        <v>590</v>
      </c>
    </row>
    <row r="250" spans="2:51" s="13" customFormat="1" ht="12">
      <c r="B250" s="216"/>
      <c r="C250" s="217"/>
      <c r="D250" s="218" t="s">
        <v>152</v>
      </c>
      <c r="E250" s="219" t="s">
        <v>1</v>
      </c>
      <c r="F250" s="220" t="s">
        <v>591</v>
      </c>
      <c r="G250" s="217"/>
      <c r="H250" s="221">
        <v>342</v>
      </c>
      <c r="I250" s="222"/>
      <c r="J250" s="217"/>
      <c r="K250" s="217"/>
      <c r="L250" s="223"/>
      <c r="M250" s="224"/>
      <c r="N250" s="225"/>
      <c r="O250" s="225"/>
      <c r="P250" s="225"/>
      <c r="Q250" s="225"/>
      <c r="R250" s="225"/>
      <c r="S250" s="225"/>
      <c r="T250" s="226"/>
      <c r="AT250" s="227" t="s">
        <v>152</v>
      </c>
      <c r="AU250" s="227" t="s">
        <v>86</v>
      </c>
      <c r="AV250" s="13" t="s">
        <v>86</v>
      </c>
      <c r="AW250" s="13" t="s">
        <v>32</v>
      </c>
      <c r="AX250" s="13" t="s">
        <v>84</v>
      </c>
      <c r="AY250" s="227" t="s">
        <v>119</v>
      </c>
    </row>
    <row r="251" spans="1:65" s="2" customFormat="1" ht="16.5" customHeight="1">
      <c r="A251" s="34"/>
      <c r="B251" s="35"/>
      <c r="C251" s="203" t="s">
        <v>345</v>
      </c>
      <c r="D251" s="203" t="s">
        <v>121</v>
      </c>
      <c r="E251" s="204" t="s">
        <v>592</v>
      </c>
      <c r="F251" s="205" t="s">
        <v>593</v>
      </c>
      <c r="G251" s="206" t="s">
        <v>124</v>
      </c>
      <c r="H251" s="207">
        <v>342</v>
      </c>
      <c r="I251" s="208"/>
      <c r="J251" s="209">
        <f>ROUND(I251*H251,2)</f>
        <v>0</v>
      </c>
      <c r="K251" s="205" t="s">
        <v>125</v>
      </c>
      <c r="L251" s="39"/>
      <c r="M251" s="210" t="s">
        <v>1</v>
      </c>
      <c r="N251" s="211" t="s">
        <v>41</v>
      </c>
      <c r="O251" s="71"/>
      <c r="P251" s="212">
        <f>O251*H251</f>
        <v>0</v>
      </c>
      <c r="Q251" s="212">
        <v>0</v>
      </c>
      <c r="R251" s="212">
        <f>Q251*H251</f>
        <v>0</v>
      </c>
      <c r="S251" s="212">
        <v>0</v>
      </c>
      <c r="T251" s="213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14" t="s">
        <v>126</v>
      </c>
      <c r="AT251" s="214" t="s">
        <v>121</v>
      </c>
      <c r="AU251" s="214" t="s">
        <v>86</v>
      </c>
      <c r="AY251" s="17" t="s">
        <v>119</v>
      </c>
      <c r="BE251" s="215">
        <f>IF(N251="základní",J251,0)</f>
        <v>0</v>
      </c>
      <c r="BF251" s="215">
        <f>IF(N251="snížená",J251,0)</f>
        <v>0</v>
      </c>
      <c r="BG251" s="215">
        <f>IF(N251="zákl. přenesená",J251,0)</f>
        <v>0</v>
      </c>
      <c r="BH251" s="215">
        <f>IF(N251="sníž. přenesená",J251,0)</f>
        <v>0</v>
      </c>
      <c r="BI251" s="215">
        <f>IF(N251="nulová",J251,0)</f>
        <v>0</v>
      </c>
      <c r="BJ251" s="17" t="s">
        <v>84</v>
      </c>
      <c r="BK251" s="215">
        <f>ROUND(I251*H251,2)</f>
        <v>0</v>
      </c>
      <c r="BL251" s="17" t="s">
        <v>126</v>
      </c>
      <c r="BM251" s="214" t="s">
        <v>594</v>
      </c>
    </row>
    <row r="252" spans="1:65" s="2" customFormat="1" ht="16.5" customHeight="1">
      <c r="A252" s="34"/>
      <c r="B252" s="35"/>
      <c r="C252" s="203" t="s">
        <v>350</v>
      </c>
      <c r="D252" s="203" t="s">
        <v>121</v>
      </c>
      <c r="E252" s="204" t="s">
        <v>595</v>
      </c>
      <c r="F252" s="205" t="s">
        <v>596</v>
      </c>
      <c r="G252" s="206" t="s">
        <v>124</v>
      </c>
      <c r="H252" s="207">
        <v>342</v>
      </c>
      <c r="I252" s="208"/>
      <c r="J252" s="209">
        <f>ROUND(I252*H252,2)</f>
        <v>0</v>
      </c>
      <c r="K252" s="205" t="s">
        <v>125</v>
      </c>
      <c r="L252" s="39"/>
      <c r="M252" s="210" t="s">
        <v>1</v>
      </c>
      <c r="N252" s="211" t="s">
        <v>41</v>
      </c>
      <c r="O252" s="71"/>
      <c r="P252" s="212">
        <f>O252*H252</f>
        <v>0</v>
      </c>
      <c r="Q252" s="212">
        <v>0</v>
      </c>
      <c r="R252" s="212">
        <f>Q252*H252</f>
        <v>0</v>
      </c>
      <c r="S252" s="212">
        <v>0</v>
      </c>
      <c r="T252" s="213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14" t="s">
        <v>126</v>
      </c>
      <c r="AT252" s="214" t="s">
        <v>121</v>
      </c>
      <c r="AU252" s="214" t="s">
        <v>86</v>
      </c>
      <c r="AY252" s="17" t="s">
        <v>119</v>
      </c>
      <c r="BE252" s="215">
        <f>IF(N252="základní",J252,0)</f>
        <v>0</v>
      </c>
      <c r="BF252" s="215">
        <f>IF(N252="snížená",J252,0)</f>
        <v>0</v>
      </c>
      <c r="BG252" s="215">
        <f>IF(N252="zákl. přenesená",J252,0)</f>
        <v>0</v>
      </c>
      <c r="BH252" s="215">
        <f>IF(N252="sníž. přenesená",J252,0)</f>
        <v>0</v>
      </c>
      <c r="BI252" s="215">
        <f>IF(N252="nulová",J252,0)</f>
        <v>0</v>
      </c>
      <c r="BJ252" s="17" t="s">
        <v>84</v>
      </c>
      <c r="BK252" s="215">
        <f>ROUND(I252*H252,2)</f>
        <v>0</v>
      </c>
      <c r="BL252" s="17" t="s">
        <v>126</v>
      </c>
      <c r="BM252" s="214" t="s">
        <v>597</v>
      </c>
    </row>
    <row r="253" spans="2:51" s="13" customFormat="1" ht="12">
      <c r="B253" s="216"/>
      <c r="C253" s="217"/>
      <c r="D253" s="218" t="s">
        <v>152</v>
      </c>
      <c r="E253" s="219" t="s">
        <v>1</v>
      </c>
      <c r="F253" s="220" t="s">
        <v>577</v>
      </c>
      <c r="G253" s="217"/>
      <c r="H253" s="221">
        <v>342</v>
      </c>
      <c r="I253" s="222"/>
      <c r="J253" s="217"/>
      <c r="K253" s="217"/>
      <c r="L253" s="223"/>
      <c r="M253" s="224"/>
      <c r="N253" s="225"/>
      <c r="O253" s="225"/>
      <c r="P253" s="225"/>
      <c r="Q253" s="225"/>
      <c r="R253" s="225"/>
      <c r="S253" s="225"/>
      <c r="T253" s="226"/>
      <c r="AT253" s="227" t="s">
        <v>152</v>
      </c>
      <c r="AU253" s="227" t="s">
        <v>86</v>
      </c>
      <c r="AV253" s="13" t="s">
        <v>86</v>
      </c>
      <c r="AW253" s="13" t="s">
        <v>32</v>
      </c>
      <c r="AX253" s="13" t="s">
        <v>84</v>
      </c>
      <c r="AY253" s="227" t="s">
        <v>119</v>
      </c>
    </row>
    <row r="254" spans="1:65" s="2" customFormat="1" ht="16.5" customHeight="1">
      <c r="A254" s="34"/>
      <c r="B254" s="35"/>
      <c r="C254" s="203" t="s">
        <v>354</v>
      </c>
      <c r="D254" s="203" t="s">
        <v>121</v>
      </c>
      <c r="E254" s="204" t="s">
        <v>598</v>
      </c>
      <c r="F254" s="205" t="s">
        <v>599</v>
      </c>
      <c r="G254" s="206" t="s">
        <v>124</v>
      </c>
      <c r="H254" s="207">
        <v>342</v>
      </c>
      <c r="I254" s="208"/>
      <c r="J254" s="209">
        <f>ROUND(I254*H254,2)</f>
        <v>0</v>
      </c>
      <c r="K254" s="205" t="s">
        <v>125</v>
      </c>
      <c r="L254" s="39"/>
      <c r="M254" s="210" t="s">
        <v>1</v>
      </c>
      <c r="N254" s="211" t="s">
        <v>41</v>
      </c>
      <c r="O254" s="71"/>
      <c r="P254" s="212">
        <f>O254*H254</f>
        <v>0</v>
      </c>
      <c r="Q254" s="212">
        <v>0</v>
      </c>
      <c r="R254" s="212">
        <f>Q254*H254</f>
        <v>0</v>
      </c>
      <c r="S254" s="212">
        <v>0</v>
      </c>
      <c r="T254" s="213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14" t="s">
        <v>126</v>
      </c>
      <c r="AT254" s="214" t="s">
        <v>121</v>
      </c>
      <c r="AU254" s="214" t="s">
        <v>86</v>
      </c>
      <c r="AY254" s="17" t="s">
        <v>119</v>
      </c>
      <c r="BE254" s="215">
        <f>IF(N254="základní",J254,0)</f>
        <v>0</v>
      </c>
      <c r="BF254" s="215">
        <f>IF(N254="snížená",J254,0)</f>
        <v>0</v>
      </c>
      <c r="BG254" s="215">
        <f>IF(N254="zákl. přenesená",J254,0)</f>
        <v>0</v>
      </c>
      <c r="BH254" s="215">
        <f>IF(N254="sníž. přenesená",J254,0)</f>
        <v>0</v>
      </c>
      <c r="BI254" s="215">
        <f>IF(N254="nulová",J254,0)</f>
        <v>0</v>
      </c>
      <c r="BJ254" s="17" t="s">
        <v>84</v>
      </c>
      <c r="BK254" s="215">
        <f>ROUND(I254*H254,2)</f>
        <v>0</v>
      </c>
      <c r="BL254" s="17" t="s">
        <v>126</v>
      </c>
      <c r="BM254" s="214" t="s">
        <v>600</v>
      </c>
    </row>
    <row r="255" spans="2:63" s="12" customFormat="1" ht="22.9" customHeight="1">
      <c r="B255" s="187"/>
      <c r="C255" s="188"/>
      <c r="D255" s="189" t="s">
        <v>75</v>
      </c>
      <c r="E255" s="201" t="s">
        <v>86</v>
      </c>
      <c r="F255" s="201" t="s">
        <v>601</v>
      </c>
      <c r="G255" s="188"/>
      <c r="H255" s="188"/>
      <c r="I255" s="191"/>
      <c r="J255" s="202">
        <f>BK255</f>
        <v>0</v>
      </c>
      <c r="K255" s="188"/>
      <c r="L255" s="193"/>
      <c r="M255" s="194"/>
      <c r="N255" s="195"/>
      <c r="O255" s="195"/>
      <c r="P255" s="196">
        <f>SUM(P256:P260)</f>
        <v>0</v>
      </c>
      <c r="Q255" s="195"/>
      <c r="R255" s="196">
        <f>SUM(R256:R260)</f>
        <v>4.25094456</v>
      </c>
      <c r="S255" s="195"/>
      <c r="T255" s="197">
        <f>SUM(T256:T260)</f>
        <v>0</v>
      </c>
      <c r="AR255" s="198" t="s">
        <v>84</v>
      </c>
      <c r="AT255" s="199" t="s">
        <v>75</v>
      </c>
      <c r="AU255" s="199" t="s">
        <v>84</v>
      </c>
      <c r="AY255" s="198" t="s">
        <v>119</v>
      </c>
      <c r="BK255" s="200">
        <f>SUM(BK256:BK260)</f>
        <v>0</v>
      </c>
    </row>
    <row r="256" spans="1:65" s="2" customFormat="1" ht="16.5" customHeight="1">
      <c r="A256" s="34"/>
      <c r="B256" s="35"/>
      <c r="C256" s="203" t="s">
        <v>358</v>
      </c>
      <c r="D256" s="203" t="s">
        <v>121</v>
      </c>
      <c r="E256" s="204" t="s">
        <v>602</v>
      </c>
      <c r="F256" s="205" t="s">
        <v>603</v>
      </c>
      <c r="G256" s="206" t="s">
        <v>260</v>
      </c>
      <c r="H256" s="207">
        <v>1.884</v>
      </c>
      <c r="I256" s="208"/>
      <c r="J256" s="209">
        <f>ROUND(I256*H256,2)</f>
        <v>0</v>
      </c>
      <c r="K256" s="205" t="s">
        <v>125</v>
      </c>
      <c r="L256" s="39"/>
      <c r="M256" s="210" t="s">
        <v>1</v>
      </c>
      <c r="N256" s="211" t="s">
        <v>41</v>
      </c>
      <c r="O256" s="71"/>
      <c r="P256" s="212">
        <f>O256*H256</f>
        <v>0</v>
      </c>
      <c r="Q256" s="212">
        <v>2.25634</v>
      </c>
      <c r="R256" s="212">
        <f>Q256*H256</f>
        <v>4.25094456</v>
      </c>
      <c r="S256" s="212">
        <v>0</v>
      </c>
      <c r="T256" s="213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14" t="s">
        <v>126</v>
      </c>
      <c r="AT256" s="214" t="s">
        <v>121</v>
      </c>
      <c r="AU256" s="214" t="s">
        <v>86</v>
      </c>
      <c r="AY256" s="17" t="s">
        <v>119</v>
      </c>
      <c r="BE256" s="215">
        <f>IF(N256="základní",J256,0)</f>
        <v>0</v>
      </c>
      <c r="BF256" s="215">
        <f>IF(N256="snížená",J256,0)</f>
        <v>0</v>
      </c>
      <c r="BG256" s="215">
        <f>IF(N256="zákl. přenesená",J256,0)</f>
        <v>0</v>
      </c>
      <c r="BH256" s="215">
        <f>IF(N256="sníž. přenesená",J256,0)</f>
        <v>0</v>
      </c>
      <c r="BI256" s="215">
        <f>IF(N256="nulová",J256,0)</f>
        <v>0</v>
      </c>
      <c r="BJ256" s="17" t="s">
        <v>84</v>
      </c>
      <c r="BK256" s="215">
        <f>ROUND(I256*H256,2)</f>
        <v>0</v>
      </c>
      <c r="BL256" s="17" t="s">
        <v>126</v>
      </c>
      <c r="BM256" s="214" t="s">
        <v>604</v>
      </c>
    </row>
    <row r="257" spans="2:51" s="14" customFormat="1" ht="12">
      <c r="B257" s="244"/>
      <c r="C257" s="245"/>
      <c r="D257" s="218" t="s">
        <v>152</v>
      </c>
      <c r="E257" s="246" t="s">
        <v>1</v>
      </c>
      <c r="F257" s="247" t="s">
        <v>479</v>
      </c>
      <c r="G257" s="245"/>
      <c r="H257" s="246" t="s">
        <v>1</v>
      </c>
      <c r="I257" s="248"/>
      <c r="J257" s="245"/>
      <c r="K257" s="245"/>
      <c r="L257" s="249"/>
      <c r="M257" s="250"/>
      <c r="N257" s="251"/>
      <c r="O257" s="251"/>
      <c r="P257" s="251"/>
      <c r="Q257" s="251"/>
      <c r="R257" s="251"/>
      <c r="S257" s="251"/>
      <c r="T257" s="252"/>
      <c r="AT257" s="253" t="s">
        <v>152</v>
      </c>
      <c r="AU257" s="253" t="s">
        <v>86</v>
      </c>
      <c r="AV257" s="14" t="s">
        <v>84</v>
      </c>
      <c r="AW257" s="14" t="s">
        <v>32</v>
      </c>
      <c r="AX257" s="14" t="s">
        <v>76</v>
      </c>
      <c r="AY257" s="253" t="s">
        <v>119</v>
      </c>
    </row>
    <row r="258" spans="2:51" s="13" customFormat="1" ht="12">
      <c r="B258" s="216"/>
      <c r="C258" s="217"/>
      <c r="D258" s="218" t="s">
        <v>152</v>
      </c>
      <c r="E258" s="219" t="s">
        <v>1</v>
      </c>
      <c r="F258" s="220" t="s">
        <v>605</v>
      </c>
      <c r="G258" s="217"/>
      <c r="H258" s="221">
        <v>0.331</v>
      </c>
      <c r="I258" s="222"/>
      <c r="J258" s="217"/>
      <c r="K258" s="217"/>
      <c r="L258" s="223"/>
      <c r="M258" s="224"/>
      <c r="N258" s="225"/>
      <c r="O258" s="225"/>
      <c r="P258" s="225"/>
      <c r="Q258" s="225"/>
      <c r="R258" s="225"/>
      <c r="S258" s="225"/>
      <c r="T258" s="226"/>
      <c r="AT258" s="227" t="s">
        <v>152</v>
      </c>
      <c r="AU258" s="227" t="s">
        <v>86</v>
      </c>
      <c r="AV258" s="13" t="s">
        <v>86</v>
      </c>
      <c r="AW258" s="13" t="s">
        <v>32</v>
      </c>
      <c r="AX258" s="13" t="s">
        <v>76</v>
      </c>
      <c r="AY258" s="227" t="s">
        <v>119</v>
      </c>
    </row>
    <row r="259" spans="2:51" s="13" customFormat="1" ht="12">
      <c r="B259" s="216"/>
      <c r="C259" s="217"/>
      <c r="D259" s="218" t="s">
        <v>152</v>
      </c>
      <c r="E259" s="219" t="s">
        <v>1</v>
      </c>
      <c r="F259" s="220" t="s">
        <v>606</v>
      </c>
      <c r="G259" s="217"/>
      <c r="H259" s="221">
        <v>1.553</v>
      </c>
      <c r="I259" s="222"/>
      <c r="J259" s="217"/>
      <c r="K259" s="217"/>
      <c r="L259" s="223"/>
      <c r="M259" s="224"/>
      <c r="N259" s="225"/>
      <c r="O259" s="225"/>
      <c r="P259" s="225"/>
      <c r="Q259" s="225"/>
      <c r="R259" s="225"/>
      <c r="S259" s="225"/>
      <c r="T259" s="226"/>
      <c r="AT259" s="227" t="s">
        <v>152</v>
      </c>
      <c r="AU259" s="227" t="s">
        <v>86</v>
      </c>
      <c r="AV259" s="13" t="s">
        <v>86</v>
      </c>
      <c r="AW259" s="13" t="s">
        <v>32</v>
      </c>
      <c r="AX259" s="13" t="s">
        <v>76</v>
      </c>
      <c r="AY259" s="227" t="s">
        <v>119</v>
      </c>
    </row>
    <row r="260" spans="2:51" s="15" customFormat="1" ht="12">
      <c r="B260" s="254"/>
      <c r="C260" s="255"/>
      <c r="D260" s="218" t="s">
        <v>152</v>
      </c>
      <c r="E260" s="256" t="s">
        <v>1</v>
      </c>
      <c r="F260" s="257" t="s">
        <v>470</v>
      </c>
      <c r="G260" s="255"/>
      <c r="H260" s="258">
        <v>1.884</v>
      </c>
      <c r="I260" s="259"/>
      <c r="J260" s="255"/>
      <c r="K260" s="255"/>
      <c r="L260" s="260"/>
      <c r="M260" s="261"/>
      <c r="N260" s="262"/>
      <c r="O260" s="262"/>
      <c r="P260" s="262"/>
      <c r="Q260" s="262"/>
      <c r="R260" s="262"/>
      <c r="S260" s="262"/>
      <c r="T260" s="263"/>
      <c r="AT260" s="264" t="s">
        <v>152</v>
      </c>
      <c r="AU260" s="264" t="s">
        <v>86</v>
      </c>
      <c r="AV260" s="15" t="s">
        <v>126</v>
      </c>
      <c r="AW260" s="15" t="s">
        <v>32</v>
      </c>
      <c r="AX260" s="15" t="s">
        <v>84</v>
      </c>
      <c r="AY260" s="264" t="s">
        <v>119</v>
      </c>
    </row>
    <row r="261" spans="2:63" s="12" customFormat="1" ht="22.9" customHeight="1">
      <c r="B261" s="187"/>
      <c r="C261" s="188"/>
      <c r="D261" s="189" t="s">
        <v>75</v>
      </c>
      <c r="E261" s="201" t="s">
        <v>132</v>
      </c>
      <c r="F261" s="201" t="s">
        <v>607</v>
      </c>
      <c r="G261" s="188"/>
      <c r="H261" s="188"/>
      <c r="I261" s="191"/>
      <c r="J261" s="202">
        <f>BK261</f>
        <v>0</v>
      </c>
      <c r="K261" s="188"/>
      <c r="L261" s="193"/>
      <c r="M261" s="194"/>
      <c r="N261" s="195"/>
      <c r="O261" s="195"/>
      <c r="P261" s="196">
        <f>SUM(P262:P276)</f>
        <v>0</v>
      </c>
      <c r="Q261" s="195"/>
      <c r="R261" s="196">
        <f>SUM(R262:R276)</f>
        <v>1.3655791999999998</v>
      </c>
      <c r="S261" s="195"/>
      <c r="T261" s="197">
        <f>SUM(T262:T276)</f>
        <v>0</v>
      </c>
      <c r="AR261" s="198" t="s">
        <v>84</v>
      </c>
      <c r="AT261" s="199" t="s">
        <v>75</v>
      </c>
      <c r="AU261" s="199" t="s">
        <v>84</v>
      </c>
      <c r="AY261" s="198" t="s">
        <v>119</v>
      </c>
      <c r="BK261" s="200">
        <f>SUM(BK262:BK276)</f>
        <v>0</v>
      </c>
    </row>
    <row r="262" spans="1:65" s="2" customFormat="1" ht="21.75" customHeight="1">
      <c r="A262" s="34"/>
      <c r="B262" s="35"/>
      <c r="C262" s="203" t="s">
        <v>364</v>
      </c>
      <c r="D262" s="203" t="s">
        <v>121</v>
      </c>
      <c r="E262" s="204" t="s">
        <v>608</v>
      </c>
      <c r="F262" s="205" t="s">
        <v>609</v>
      </c>
      <c r="G262" s="206" t="s">
        <v>260</v>
      </c>
      <c r="H262" s="207">
        <v>0.64</v>
      </c>
      <c r="I262" s="208"/>
      <c r="J262" s="209">
        <f>ROUND(I262*H262,2)</f>
        <v>0</v>
      </c>
      <c r="K262" s="205" t="s">
        <v>125</v>
      </c>
      <c r="L262" s="39"/>
      <c r="M262" s="210" t="s">
        <v>1</v>
      </c>
      <c r="N262" s="211" t="s">
        <v>41</v>
      </c>
      <c r="O262" s="71"/>
      <c r="P262" s="212">
        <f>O262*H262</f>
        <v>0</v>
      </c>
      <c r="Q262" s="212">
        <v>2.03353</v>
      </c>
      <c r="R262" s="212">
        <f>Q262*H262</f>
        <v>1.3014591999999998</v>
      </c>
      <c r="S262" s="212">
        <v>0</v>
      </c>
      <c r="T262" s="213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14" t="s">
        <v>126</v>
      </c>
      <c r="AT262" s="214" t="s">
        <v>121</v>
      </c>
      <c r="AU262" s="214" t="s">
        <v>86</v>
      </c>
      <c r="AY262" s="17" t="s">
        <v>119</v>
      </c>
      <c r="BE262" s="215">
        <f>IF(N262="základní",J262,0)</f>
        <v>0</v>
      </c>
      <c r="BF262" s="215">
        <f>IF(N262="snížená",J262,0)</f>
        <v>0</v>
      </c>
      <c r="BG262" s="215">
        <f>IF(N262="zákl. přenesená",J262,0)</f>
        <v>0</v>
      </c>
      <c r="BH262" s="215">
        <f>IF(N262="sníž. přenesená",J262,0)</f>
        <v>0</v>
      </c>
      <c r="BI262" s="215">
        <f>IF(N262="nulová",J262,0)</f>
        <v>0</v>
      </c>
      <c r="BJ262" s="17" t="s">
        <v>84</v>
      </c>
      <c r="BK262" s="215">
        <f>ROUND(I262*H262,2)</f>
        <v>0</v>
      </c>
      <c r="BL262" s="17" t="s">
        <v>126</v>
      </c>
      <c r="BM262" s="214" t="s">
        <v>610</v>
      </c>
    </row>
    <row r="263" spans="2:51" s="13" customFormat="1" ht="12">
      <c r="B263" s="216"/>
      <c r="C263" s="217"/>
      <c r="D263" s="218" t="s">
        <v>152</v>
      </c>
      <c r="E263" s="219" t="s">
        <v>1</v>
      </c>
      <c r="F263" s="220" t="s">
        <v>611</v>
      </c>
      <c r="G263" s="217"/>
      <c r="H263" s="221">
        <v>0.64</v>
      </c>
      <c r="I263" s="222"/>
      <c r="J263" s="217"/>
      <c r="K263" s="217"/>
      <c r="L263" s="223"/>
      <c r="M263" s="224"/>
      <c r="N263" s="225"/>
      <c r="O263" s="225"/>
      <c r="P263" s="225"/>
      <c r="Q263" s="225"/>
      <c r="R263" s="225"/>
      <c r="S263" s="225"/>
      <c r="T263" s="226"/>
      <c r="AT263" s="227" t="s">
        <v>152</v>
      </c>
      <c r="AU263" s="227" t="s">
        <v>86</v>
      </c>
      <c r="AV263" s="13" t="s">
        <v>86</v>
      </c>
      <c r="AW263" s="13" t="s">
        <v>32</v>
      </c>
      <c r="AX263" s="13" t="s">
        <v>84</v>
      </c>
      <c r="AY263" s="227" t="s">
        <v>119</v>
      </c>
    </row>
    <row r="264" spans="1:65" s="2" customFormat="1" ht="21.75" customHeight="1">
      <c r="A264" s="34"/>
      <c r="B264" s="35"/>
      <c r="C264" s="203" t="s">
        <v>208</v>
      </c>
      <c r="D264" s="203" t="s">
        <v>121</v>
      </c>
      <c r="E264" s="204" t="s">
        <v>612</v>
      </c>
      <c r="F264" s="205" t="s">
        <v>613</v>
      </c>
      <c r="G264" s="206" t="s">
        <v>135</v>
      </c>
      <c r="H264" s="207">
        <v>6</v>
      </c>
      <c r="I264" s="208"/>
      <c r="J264" s="209">
        <f>ROUND(I264*H264,2)</f>
        <v>0</v>
      </c>
      <c r="K264" s="205" t="s">
        <v>125</v>
      </c>
      <c r="L264" s="39"/>
      <c r="M264" s="210" t="s">
        <v>1</v>
      </c>
      <c r="N264" s="211" t="s">
        <v>41</v>
      </c>
      <c r="O264" s="71"/>
      <c r="P264" s="212">
        <f>O264*H264</f>
        <v>0</v>
      </c>
      <c r="Q264" s="212">
        <v>0.00468</v>
      </c>
      <c r="R264" s="212">
        <f>Q264*H264</f>
        <v>0.02808</v>
      </c>
      <c r="S264" s="212">
        <v>0</v>
      </c>
      <c r="T264" s="213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14" t="s">
        <v>126</v>
      </c>
      <c r="AT264" s="214" t="s">
        <v>121</v>
      </c>
      <c r="AU264" s="214" t="s">
        <v>86</v>
      </c>
      <c r="AY264" s="17" t="s">
        <v>119</v>
      </c>
      <c r="BE264" s="215">
        <f>IF(N264="základní",J264,0)</f>
        <v>0</v>
      </c>
      <c r="BF264" s="215">
        <f>IF(N264="snížená",J264,0)</f>
        <v>0</v>
      </c>
      <c r="BG264" s="215">
        <f>IF(N264="zákl. přenesená",J264,0)</f>
        <v>0</v>
      </c>
      <c r="BH264" s="215">
        <f>IF(N264="sníž. přenesená",J264,0)</f>
        <v>0</v>
      </c>
      <c r="BI264" s="215">
        <f>IF(N264="nulová",J264,0)</f>
        <v>0</v>
      </c>
      <c r="BJ264" s="17" t="s">
        <v>84</v>
      </c>
      <c r="BK264" s="215">
        <f>ROUND(I264*H264,2)</f>
        <v>0</v>
      </c>
      <c r="BL264" s="17" t="s">
        <v>126</v>
      </c>
      <c r="BM264" s="214" t="s">
        <v>614</v>
      </c>
    </row>
    <row r="265" spans="2:51" s="13" customFormat="1" ht="12">
      <c r="B265" s="216"/>
      <c r="C265" s="217"/>
      <c r="D265" s="218" t="s">
        <v>152</v>
      </c>
      <c r="E265" s="219" t="s">
        <v>1</v>
      </c>
      <c r="F265" s="220" t="s">
        <v>615</v>
      </c>
      <c r="G265" s="217"/>
      <c r="H265" s="221">
        <v>6</v>
      </c>
      <c r="I265" s="222"/>
      <c r="J265" s="217"/>
      <c r="K265" s="217"/>
      <c r="L265" s="223"/>
      <c r="M265" s="224"/>
      <c r="N265" s="225"/>
      <c r="O265" s="225"/>
      <c r="P265" s="225"/>
      <c r="Q265" s="225"/>
      <c r="R265" s="225"/>
      <c r="S265" s="225"/>
      <c r="T265" s="226"/>
      <c r="AT265" s="227" t="s">
        <v>152</v>
      </c>
      <c r="AU265" s="227" t="s">
        <v>86</v>
      </c>
      <c r="AV265" s="13" t="s">
        <v>86</v>
      </c>
      <c r="AW265" s="13" t="s">
        <v>32</v>
      </c>
      <c r="AX265" s="13" t="s">
        <v>84</v>
      </c>
      <c r="AY265" s="227" t="s">
        <v>119</v>
      </c>
    </row>
    <row r="266" spans="1:65" s="2" customFormat="1" ht="21.75" customHeight="1">
      <c r="A266" s="34"/>
      <c r="B266" s="35"/>
      <c r="C266" s="203" t="s">
        <v>213</v>
      </c>
      <c r="D266" s="203" t="s">
        <v>121</v>
      </c>
      <c r="E266" s="204" t="s">
        <v>616</v>
      </c>
      <c r="F266" s="205" t="s">
        <v>617</v>
      </c>
      <c r="G266" s="206" t="s">
        <v>135</v>
      </c>
      <c r="H266" s="207">
        <v>2</v>
      </c>
      <c r="I266" s="208"/>
      <c r="J266" s="209">
        <f>ROUND(I266*H266,2)</f>
        <v>0</v>
      </c>
      <c r="K266" s="205" t="s">
        <v>125</v>
      </c>
      <c r="L266" s="39"/>
      <c r="M266" s="210" t="s">
        <v>1</v>
      </c>
      <c r="N266" s="211" t="s">
        <v>41</v>
      </c>
      <c r="O266" s="71"/>
      <c r="P266" s="212">
        <f>O266*H266</f>
        <v>0</v>
      </c>
      <c r="Q266" s="212">
        <v>0.00702</v>
      </c>
      <c r="R266" s="212">
        <f>Q266*H266</f>
        <v>0.01404</v>
      </c>
      <c r="S266" s="212">
        <v>0</v>
      </c>
      <c r="T266" s="213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14" t="s">
        <v>126</v>
      </c>
      <c r="AT266" s="214" t="s">
        <v>121</v>
      </c>
      <c r="AU266" s="214" t="s">
        <v>86</v>
      </c>
      <c r="AY266" s="17" t="s">
        <v>119</v>
      </c>
      <c r="BE266" s="215">
        <f>IF(N266="základní",J266,0)</f>
        <v>0</v>
      </c>
      <c r="BF266" s="215">
        <f>IF(N266="snížená",J266,0)</f>
        <v>0</v>
      </c>
      <c r="BG266" s="215">
        <f>IF(N266="zákl. přenesená",J266,0)</f>
        <v>0</v>
      </c>
      <c r="BH266" s="215">
        <f>IF(N266="sníž. přenesená",J266,0)</f>
        <v>0</v>
      </c>
      <c r="BI266" s="215">
        <f>IF(N266="nulová",J266,0)</f>
        <v>0</v>
      </c>
      <c r="BJ266" s="17" t="s">
        <v>84</v>
      </c>
      <c r="BK266" s="215">
        <f>ROUND(I266*H266,2)</f>
        <v>0</v>
      </c>
      <c r="BL266" s="17" t="s">
        <v>126</v>
      </c>
      <c r="BM266" s="214" t="s">
        <v>618</v>
      </c>
    </row>
    <row r="267" spans="1:65" s="2" customFormat="1" ht="16.5" customHeight="1">
      <c r="A267" s="34"/>
      <c r="B267" s="35"/>
      <c r="C267" s="228" t="s">
        <v>218</v>
      </c>
      <c r="D267" s="228" t="s">
        <v>257</v>
      </c>
      <c r="E267" s="229" t="s">
        <v>619</v>
      </c>
      <c r="F267" s="230" t="s">
        <v>620</v>
      </c>
      <c r="G267" s="231" t="s">
        <v>135</v>
      </c>
      <c r="H267" s="232">
        <v>2</v>
      </c>
      <c r="I267" s="233"/>
      <c r="J267" s="234">
        <f>ROUND(I267*H267,2)</f>
        <v>0</v>
      </c>
      <c r="K267" s="230" t="s">
        <v>1</v>
      </c>
      <c r="L267" s="235"/>
      <c r="M267" s="236" t="s">
        <v>1</v>
      </c>
      <c r="N267" s="237" t="s">
        <v>41</v>
      </c>
      <c r="O267" s="71"/>
      <c r="P267" s="212">
        <f>O267*H267</f>
        <v>0</v>
      </c>
      <c r="Q267" s="212">
        <v>0.0035</v>
      </c>
      <c r="R267" s="212">
        <f>Q267*H267</f>
        <v>0.007</v>
      </c>
      <c r="S267" s="212">
        <v>0</v>
      </c>
      <c r="T267" s="213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14" t="s">
        <v>154</v>
      </c>
      <c r="AT267" s="214" t="s">
        <v>257</v>
      </c>
      <c r="AU267" s="214" t="s">
        <v>86</v>
      </c>
      <c r="AY267" s="17" t="s">
        <v>119</v>
      </c>
      <c r="BE267" s="215">
        <f>IF(N267="základní",J267,0)</f>
        <v>0</v>
      </c>
      <c r="BF267" s="215">
        <f>IF(N267="snížená",J267,0)</f>
        <v>0</v>
      </c>
      <c r="BG267" s="215">
        <f>IF(N267="zákl. přenesená",J267,0)</f>
        <v>0</v>
      </c>
      <c r="BH267" s="215">
        <f>IF(N267="sníž. přenesená",J267,0)</f>
        <v>0</v>
      </c>
      <c r="BI267" s="215">
        <f>IF(N267="nulová",J267,0)</f>
        <v>0</v>
      </c>
      <c r="BJ267" s="17" t="s">
        <v>84</v>
      </c>
      <c r="BK267" s="215">
        <f>ROUND(I267*H267,2)</f>
        <v>0</v>
      </c>
      <c r="BL267" s="17" t="s">
        <v>126</v>
      </c>
      <c r="BM267" s="214" t="s">
        <v>621</v>
      </c>
    </row>
    <row r="268" spans="1:65" s="2" customFormat="1" ht="21.75" customHeight="1">
      <c r="A268" s="34"/>
      <c r="B268" s="35"/>
      <c r="C268" s="203" t="s">
        <v>223</v>
      </c>
      <c r="D268" s="203" t="s">
        <v>121</v>
      </c>
      <c r="E268" s="204" t="s">
        <v>622</v>
      </c>
      <c r="F268" s="205" t="s">
        <v>623</v>
      </c>
      <c r="G268" s="206" t="s">
        <v>135</v>
      </c>
      <c r="H268" s="207">
        <v>1</v>
      </c>
      <c r="I268" s="208"/>
      <c r="J268" s="209">
        <f>ROUND(I268*H268,2)</f>
        <v>0</v>
      </c>
      <c r="K268" s="205" t="s">
        <v>125</v>
      </c>
      <c r="L268" s="39"/>
      <c r="M268" s="210" t="s">
        <v>1</v>
      </c>
      <c r="N268" s="211" t="s">
        <v>41</v>
      </c>
      <c r="O268" s="71"/>
      <c r="P268" s="212">
        <f>O268*H268</f>
        <v>0</v>
      </c>
      <c r="Q268" s="212">
        <v>0</v>
      </c>
      <c r="R268" s="212">
        <f>Q268*H268</f>
        <v>0</v>
      </c>
      <c r="S268" s="212">
        <v>0</v>
      </c>
      <c r="T268" s="213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14" t="s">
        <v>126</v>
      </c>
      <c r="AT268" s="214" t="s">
        <v>121</v>
      </c>
      <c r="AU268" s="214" t="s">
        <v>86</v>
      </c>
      <c r="AY268" s="17" t="s">
        <v>119</v>
      </c>
      <c r="BE268" s="215">
        <f>IF(N268="základní",J268,0)</f>
        <v>0</v>
      </c>
      <c r="BF268" s="215">
        <f>IF(N268="snížená",J268,0)</f>
        <v>0</v>
      </c>
      <c r="BG268" s="215">
        <f>IF(N268="zákl. přenesená",J268,0)</f>
        <v>0</v>
      </c>
      <c r="BH268" s="215">
        <f>IF(N268="sníž. přenesená",J268,0)</f>
        <v>0</v>
      </c>
      <c r="BI268" s="215">
        <f>IF(N268="nulová",J268,0)</f>
        <v>0</v>
      </c>
      <c r="BJ268" s="17" t="s">
        <v>84</v>
      </c>
      <c r="BK268" s="215">
        <f>ROUND(I268*H268,2)</f>
        <v>0</v>
      </c>
      <c r="BL268" s="17" t="s">
        <v>126</v>
      </c>
      <c r="BM268" s="214" t="s">
        <v>624</v>
      </c>
    </row>
    <row r="269" spans="2:51" s="13" customFormat="1" ht="12">
      <c r="B269" s="216"/>
      <c r="C269" s="217"/>
      <c r="D269" s="218" t="s">
        <v>152</v>
      </c>
      <c r="E269" s="219" t="s">
        <v>1</v>
      </c>
      <c r="F269" s="220" t="s">
        <v>625</v>
      </c>
      <c r="G269" s="217"/>
      <c r="H269" s="221">
        <v>1</v>
      </c>
      <c r="I269" s="222"/>
      <c r="J269" s="217"/>
      <c r="K269" s="217"/>
      <c r="L269" s="223"/>
      <c r="M269" s="224"/>
      <c r="N269" s="225"/>
      <c r="O269" s="225"/>
      <c r="P269" s="225"/>
      <c r="Q269" s="225"/>
      <c r="R269" s="225"/>
      <c r="S269" s="225"/>
      <c r="T269" s="226"/>
      <c r="AT269" s="227" t="s">
        <v>152</v>
      </c>
      <c r="AU269" s="227" t="s">
        <v>86</v>
      </c>
      <c r="AV269" s="13" t="s">
        <v>86</v>
      </c>
      <c r="AW269" s="13" t="s">
        <v>32</v>
      </c>
      <c r="AX269" s="13" t="s">
        <v>84</v>
      </c>
      <c r="AY269" s="227" t="s">
        <v>119</v>
      </c>
    </row>
    <row r="270" spans="1:65" s="2" customFormat="1" ht="21.75" customHeight="1">
      <c r="A270" s="34"/>
      <c r="B270" s="35"/>
      <c r="C270" s="203" t="s">
        <v>227</v>
      </c>
      <c r="D270" s="203" t="s">
        <v>121</v>
      </c>
      <c r="E270" s="204" t="s">
        <v>626</v>
      </c>
      <c r="F270" s="205" t="s">
        <v>627</v>
      </c>
      <c r="G270" s="206" t="s">
        <v>135</v>
      </c>
      <c r="H270" s="207">
        <v>6</v>
      </c>
      <c r="I270" s="208"/>
      <c r="J270" s="209">
        <f>ROUND(I270*H270,2)</f>
        <v>0</v>
      </c>
      <c r="K270" s="205" t="s">
        <v>125</v>
      </c>
      <c r="L270" s="39"/>
      <c r="M270" s="210" t="s">
        <v>1</v>
      </c>
      <c r="N270" s="211" t="s">
        <v>41</v>
      </c>
      <c r="O270" s="71"/>
      <c r="P270" s="212">
        <f>O270*H270</f>
        <v>0</v>
      </c>
      <c r="Q270" s="212">
        <v>0.0004</v>
      </c>
      <c r="R270" s="212">
        <f>Q270*H270</f>
        <v>0.0024000000000000002</v>
      </c>
      <c r="S270" s="212">
        <v>0</v>
      </c>
      <c r="T270" s="213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14" t="s">
        <v>126</v>
      </c>
      <c r="AT270" s="214" t="s">
        <v>121</v>
      </c>
      <c r="AU270" s="214" t="s">
        <v>86</v>
      </c>
      <c r="AY270" s="17" t="s">
        <v>119</v>
      </c>
      <c r="BE270" s="215">
        <f>IF(N270="základní",J270,0)</f>
        <v>0</v>
      </c>
      <c r="BF270" s="215">
        <f>IF(N270="snížená",J270,0)</f>
        <v>0</v>
      </c>
      <c r="BG270" s="215">
        <f>IF(N270="zákl. přenesená",J270,0)</f>
        <v>0</v>
      </c>
      <c r="BH270" s="215">
        <f>IF(N270="sníž. přenesená",J270,0)</f>
        <v>0</v>
      </c>
      <c r="BI270" s="215">
        <f>IF(N270="nulová",J270,0)</f>
        <v>0</v>
      </c>
      <c r="BJ270" s="17" t="s">
        <v>84</v>
      </c>
      <c r="BK270" s="215">
        <f>ROUND(I270*H270,2)</f>
        <v>0</v>
      </c>
      <c r="BL270" s="17" t="s">
        <v>126</v>
      </c>
      <c r="BM270" s="214" t="s">
        <v>628</v>
      </c>
    </row>
    <row r="271" spans="2:51" s="13" customFormat="1" ht="12">
      <c r="B271" s="216"/>
      <c r="C271" s="217"/>
      <c r="D271" s="218" t="s">
        <v>152</v>
      </c>
      <c r="E271" s="219" t="s">
        <v>1</v>
      </c>
      <c r="F271" s="220" t="s">
        <v>629</v>
      </c>
      <c r="G271" s="217"/>
      <c r="H271" s="221">
        <v>6</v>
      </c>
      <c r="I271" s="222"/>
      <c r="J271" s="217"/>
      <c r="K271" s="217"/>
      <c r="L271" s="223"/>
      <c r="M271" s="224"/>
      <c r="N271" s="225"/>
      <c r="O271" s="225"/>
      <c r="P271" s="225"/>
      <c r="Q271" s="225"/>
      <c r="R271" s="225"/>
      <c r="S271" s="225"/>
      <c r="T271" s="226"/>
      <c r="AT271" s="227" t="s">
        <v>152</v>
      </c>
      <c r="AU271" s="227" t="s">
        <v>86</v>
      </c>
      <c r="AV271" s="13" t="s">
        <v>86</v>
      </c>
      <c r="AW271" s="13" t="s">
        <v>32</v>
      </c>
      <c r="AX271" s="13" t="s">
        <v>84</v>
      </c>
      <c r="AY271" s="227" t="s">
        <v>119</v>
      </c>
    </row>
    <row r="272" spans="1:65" s="2" customFormat="1" ht="21.75" customHeight="1">
      <c r="A272" s="34"/>
      <c r="B272" s="35"/>
      <c r="C272" s="203" t="s">
        <v>231</v>
      </c>
      <c r="D272" s="203" t="s">
        <v>121</v>
      </c>
      <c r="E272" s="204" t="s">
        <v>630</v>
      </c>
      <c r="F272" s="205" t="s">
        <v>631</v>
      </c>
      <c r="G272" s="206" t="s">
        <v>321</v>
      </c>
      <c r="H272" s="207">
        <v>17</v>
      </c>
      <c r="I272" s="208"/>
      <c r="J272" s="209">
        <f>ROUND(I272*H272,2)</f>
        <v>0</v>
      </c>
      <c r="K272" s="205" t="s">
        <v>125</v>
      </c>
      <c r="L272" s="39"/>
      <c r="M272" s="210" t="s">
        <v>1</v>
      </c>
      <c r="N272" s="211" t="s">
        <v>41</v>
      </c>
      <c r="O272" s="71"/>
      <c r="P272" s="212">
        <f>O272*H272</f>
        <v>0</v>
      </c>
      <c r="Q272" s="212">
        <v>0</v>
      </c>
      <c r="R272" s="212">
        <f>Q272*H272</f>
        <v>0</v>
      </c>
      <c r="S272" s="212">
        <v>0</v>
      </c>
      <c r="T272" s="213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14" t="s">
        <v>126</v>
      </c>
      <c r="AT272" s="214" t="s">
        <v>121</v>
      </c>
      <c r="AU272" s="214" t="s">
        <v>86</v>
      </c>
      <c r="AY272" s="17" t="s">
        <v>119</v>
      </c>
      <c r="BE272" s="215">
        <f>IF(N272="základní",J272,0)</f>
        <v>0</v>
      </c>
      <c r="BF272" s="215">
        <f>IF(N272="snížená",J272,0)</f>
        <v>0</v>
      </c>
      <c r="BG272" s="215">
        <f>IF(N272="zákl. přenesená",J272,0)</f>
        <v>0</v>
      </c>
      <c r="BH272" s="215">
        <f>IF(N272="sníž. přenesená",J272,0)</f>
        <v>0</v>
      </c>
      <c r="BI272" s="215">
        <f>IF(N272="nulová",J272,0)</f>
        <v>0</v>
      </c>
      <c r="BJ272" s="17" t="s">
        <v>84</v>
      </c>
      <c r="BK272" s="215">
        <f>ROUND(I272*H272,2)</f>
        <v>0</v>
      </c>
      <c r="BL272" s="17" t="s">
        <v>126</v>
      </c>
      <c r="BM272" s="214" t="s">
        <v>632</v>
      </c>
    </row>
    <row r="273" spans="2:51" s="13" customFormat="1" ht="12">
      <c r="B273" s="216"/>
      <c r="C273" s="217"/>
      <c r="D273" s="218" t="s">
        <v>152</v>
      </c>
      <c r="E273" s="219" t="s">
        <v>1</v>
      </c>
      <c r="F273" s="220" t="s">
        <v>633</v>
      </c>
      <c r="G273" s="217"/>
      <c r="H273" s="221">
        <v>17</v>
      </c>
      <c r="I273" s="222"/>
      <c r="J273" s="217"/>
      <c r="K273" s="217"/>
      <c r="L273" s="223"/>
      <c r="M273" s="224"/>
      <c r="N273" s="225"/>
      <c r="O273" s="225"/>
      <c r="P273" s="225"/>
      <c r="Q273" s="225"/>
      <c r="R273" s="225"/>
      <c r="S273" s="225"/>
      <c r="T273" s="226"/>
      <c r="AT273" s="227" t="s">
        <v>152</v>
      </c>
      <c r="AU273" s="227" t="s">
        <v>86</v>
      </c>
      <c r="AV273" s="13" t="s">
        <v>86</v>
      </c>
      <c r="AW273" s="13" t="s">
        <v>32</v>
      </c>
      <c r="AX273" s="13" t="s">
        <v>84</v>
      </c>
      <c r="AY273" s="227" t="s">
        <v>119</v>
      </c>
    </row>
    <row r="274" spans="1:65" s="2" customFormat="1" ht="21.75" customHeight="1">
      <c r="A274" s="34"/>
      <c r="B274" s="35"/>
      <c r="C274" s="203" t="s">
        <v>235</v>
      </c>
      <c r="D274" s="203" t="s">
        <v>121</v>
      </c>
      <c r="E274" s="204" t="s">
        <v>634</v>
      </c>
      <c r="F274" s="205" t="s">
        <v>635</v>
      </c>
      <c r="G274" s="206" t="s">
        <v>321</v>
      </c>
      <c r="H274" s="207">
        <v>7</v>
      </c>
      <c r="I274" s="208"/>
      <c r="J274" s="209">
        <f>ROUND(I274*H274,2)</f>
        <v>0</v>
      </c>
      <c r="K274" s="205" t="s">
        <v>125</v>
      </c>
      <c r="L274" s="39"/>
      <c r="M274" s="210" t="s">
        <v>1</v>
      </c>
      <c r="N274" s="211" t="s">
        <v>41</v>
      </c>
      <c r="O274" s="71"/>
      <c r="P274" s="212">
        <f>O274*H274</f>
        <v>0</v>
      </c>
      <c r="Q274" s="212">
        <v>0</v>
      </c>
      <c r="R274" s="212">
        <f>Q274*H274</f>
        <v>0</v>
      </c>
      <c r="S274" s="212">
        <v>0</v>
      </c>
      <c r="T274" s="213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14" t="s">
        <v>126</v>
      </c>
      <c r="AT274" s="214" t="s">
        <v>121</v>
      </c>
      <c r="AU274" s="214" t="s">
        <v>86</v>
      </c>
      <c r="AY274" s="17" t="s">
        <v>119</v>
      </c>
      <c r="BE274" s="215">
        <f>IF(N274="základní",J274,0)</f>
        <v>0</v>
      </c>
      <c r="BF274" s="215">
        <f>IF(N274="snížená",J274,0)</f>
        <v>0</v>
      </c>
      <c r="BG274" s="215">
        <f>IF(N274="zákl. přenesená",J274,0)</f>
        <v>0</v>
      </c>
      <c r="BH274" s="215">
        <f>IF(N274="sníž. přenesená",J274,0)</f>
        <v>0</v>
      </c>
      <c r="BI274" s="215">
        <f>IF(N274="nulová",J274,0)</f>
        <v>0</v>
      </c>
      <c r="BJ274" s="17" t="s">
        <v>84</v>
      </c>
      <c r="BK274" s="215">
        <f>ROUND(I274*H274,2)</f>
        <v>0</v>
      </c>
      <c r="BL274" s="17" t="s">
        <v>126</v>
      </c>
      <c r="BM274" s="214" t="s">
        <v>636</v>
      </c>
    </row>
    <row r="275" spans="1:65" s="2" customFormat="1" ht="21.75" customHeight="1">
      <c r="A275" s="34"/>
      <c r="B275" s="35"/>
      <c r="C275" s="228" t="s">
        <v>240</v>
      </c>
      <c r="D275" s="228" t="s">
        <v>257</v>
      </c>
      <c r="E275" s="229" t="s">
        <v>637</v>
      </c>
      <c r="F275" s="230" t="s">
        <v>638</v>
      </c>
      <c r="G275" s="231" t="s">
        <v>321</v>
      </c>
      <c r="H275" s="232">
        <v>7</v>
      </c>
      <c r="I275" s="233"/>
      <c r="J275" s="234">
        <f>ROUND(I275*H275,2)</f>
        <v>0</v>
      </c>
      <c r="K275" s="230" t="s">
        <v>1</v>
      </c>
      <c r="L275" s="235"/>
      <c r="M275" s="236" t="s">
        <v>1</v>
      </c>
      <c r="N275" s="237" t="s">
        <v>41</v>
      </c>
      <c r="O275" s="71"/>
      <c r="P275" s="212">
        <f>O275*H275</f>
        <v>0</v>
      </c>
      <c r="Q275" s="212">
        <v>0.0018</v>
      </c>
      <c r="R275" s="212">
        <f>Q275*H275</f>
        <v>0.0126</v>
      </c>
      <c r="S275" s="212">
        <v>0</v>
      </c>
      <c r="T275" s="213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14" t="s">
        <v>154</v>
      </c>
      <c r="AT275" s="214" t="s">
        <v>257</v>
      </c>
      <c r="AU275" s="214" t="s">
        <v>86</v>
      </c>
      <c r="AY275" s="17" t="s">
        <v>119</v>
      </c>
      <c r="BE275" s="215">
        <f>IF(N275="základní",J275,0)</f>
        <v>0</v>
      </c>
      <c r="BF275" s="215">
        <f>IF(N275="snížená",J275,0)</f>
        <v>0</v>
      </c>
      <c r="BG275" s="215">
        <f>IF(N275="zákl. přenesená",J275,0)</f>
        <v>0</v>
      </c>
      <c r="BH275" s="215">
        <f>IF(N275="sníž. přenesená",J275,0)</f>
        <v>0</v>
      </c>
      <c r="BI275" s="215">
        <f>IF(N275="nulová",J275,0)</f>
        <v>0</v>
      </c>
      <c r="BJ275" s="17" t="s">
        <v>84</v>
      </c>
      <c r="BK275" s="215">
        <f>ROUND(I275*H275,2)</f>
        <v>0</v>
      </c>
      <c r="BL275" s="17" t="s">
        <v>126</v>
      </c>
      <c r="BM275" s="214" t="s">
        <v>639</v>
      </c>
    </row>
    <row r="276" spans="1:65" s="2" customFormat="1" ht="16.5" customHeight="1">
      <c r="A276" s="34"/>
      <c r="B276" s="35"/>
      <c r="C276" s="203" t="s">
        <v>640</v>
      </c>
      <c r="D276" s="203" t="s">
        <v>121</v>
      </c>
      <c r="E276" s="204" t="s">
        <v>641</v>
      </c>
      <c r="F276" s="205" t="s">
        <v>642</v>
      </c>
      <c r="G276" s="206" t="s">
        <v>321</v>
      </c>
      <c r="H276" s="207">
        <v>11</v>
      </c>
      <c r="I276" s="208"/>
      <c r="J276" s="209">
        <f>ROUND(I276*H276,2)</f>
        <v>0</v>
      </c>
      <c r="K276" s="205" t="s">
        <v>125</v>
      </c>
      <c r="L276" s="39"/>
      <c r="M276" s="210" t="s">
        <v>1</v>
      </c>
      <c r="N276" s="211" t="s">
        <v>41</v>
      </c>
      <c r="O276" s="71"/>
      <c r="P276" s="212">
        <f>O276*H276</f>
        <v>0</v>
      </c>
      <c r="Q276" s="212">
        <v>0</v>
      </c>
      <c r="R276" s="212">
        <f>Q276*H276</f>
        <v>0</v>
      </c>
      <c r="S276" s="212">
        <v>0</v>
      </c>
      <c r="T276" s="213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14" t="s">
        <v>126</v>
      </c>
      <c r="AT276" s="214" t="s">
        <v>121</v>
      </c>
      <c r="AU276" s="214" t="s">
        <v>86</v>
      </c>
      <c r="AY276" s="17" t="s">
        <v>119</v>
      </c>
      <c r="BE276" s="215">
        <f>IF(N276="základní",J276,0)</f>
        <v>0</v>
      </c>
      <c r="BF276" s="215">
        <f>IF(N276="snížená",J276,0)</f>
        <v>0</v>
      </c>
      <c r="BG276" s="215">
        <f>IF(N276="zákl. přenesená",J276,0)</f>
        <v>0</v>
      </c>
      <c r="BH276" s="215">
        <f>IF(N276="sníž. přenesená",J276,0)</f>
        <v>0</v>
      </c>
      <c r="BI276" s="215">
        <f>IF(N276="nulová",J276,0)</f>
        <v>0</v>
      </c>
      <c r="BJ276" s="17" t="s">
        <v>84</v>
      </c>
      <c r="BK276" s="215">
        <f>ROUND(I276*H276,2)</f>
        <v>0</v>
      </c>
      <c r="BL276" s="17" t="s">
        <v>126</v>
      </c>
      <c r="BM276" s="214" t="s">
        <v>643</v>
      </c>
    </row>
    <row r="277" spans="2:63" s="12" customFormat="1" ht="22.9" customHeight="1">
      <c r="B277" s="187"/>
      <c r="C277" s="188"/>
      <c r="D277" s="189" t="s">
        <v>75</v>
      </c>
      <c r="E277" s="201" t="s">
        <v>126</v>
      </c>
      <c r="F277" s="201" t="s">
        <v>644</v>
      </c>
      <c r="G277" s="188"/>
      <c r="H277" s="188"/>
      <c r="I277" s="191"/>
      <c r="J277" s="202">
        <f>BK277</f>
        <v>0</v>
      </c>
      <c r="K277" s="188"/>
      <c r="L277" s="193"/>
      <c r="M277" s="194"/>
      <c r="N277" s="195"/>
      <c r="O277" s="195"/>
      <c r="P277" s="196">
        <f>SUM(P278:P285)</f>
        <v>0</v>
      </c>
      <c r="Q277" s="195"/>
      <c r="R277" s="196">
        <f>SUM(R278:R285)</f>
        <v>93.0533576</v>
      </c>
      <c r="S277" s="195"/>
      <c r="T277" s="197">
        <f>SUM(T278:T285)</f>
        <v>0</v>
      </c>
      <c r="AR277" s="198" t="s">
        <v>84</v>
      </c>
      <c r="AT277" s="199" t="s">
        <v>75</v>
      </c>
      <c r="AU277" s="199" t="s">
        <v>84</v>
      </c>
      <c r="AY277" s="198" t="s">
        <v>119</v>
      </c>
      <c r="BK277" s="200">
        <f>SUM(BK278:BK285)</f>
        <v>0</v>
      </c>
    </row>
    <row r="278" spans="1:65" s="2" customFormat="1" ht="21.75" customHeight="1">
      <c r="A278" s="34"/>
      <c r="B278" s="35"/>
      <c r="C278" s="203" t="s">
        <v>645</v>
      </c>
      <c r="D278" s="203" t="s">
        <v>121</v>
      </c>
      <c r="E278" s="204" t="s">
        <v>646</v>
      </c>
      <c r="F278" s="205" t="s">
        <v>647</v>
      </c>
      <c r="G278" s="206" t="s">
        <v>260</v>
      </c>
      <c r="H278" s="207">
        <v>0.88</v>
      </c>
      <c r="I278" s="208"/>
      <c r="J278" s="209">
        <f>ROUND(I278*H278,2)</f>
        <v>0</v>
      </c>
      <c r="K278" s="205" t="s">
        <v>125</v>
      </c>
      <c r="L278" s="39"/>
      <c r="M278" s="210" t="s">
        <v>1</v>
      </c>
      <c r="N278" s="211" t="s">
        <v>41</v>
      </c>
      <c r="O278" s="71"/>
      <c r="P278" s="212">
        <f>O278*H278</f>
        <v>0</v>
      </c>
      <c r="Q278" s="212">
        <v>1.89077</v>
      </c>
      <c r="R278" s="212">
        <f>Q278*H278</f>
        <v>1.6638776</v>
      </c>
      <c r="S278" s="212">
        <v>0</v>
      </c>
      <c r="T278" s="213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14" t="s">
        <v>126</v>
      </c>
      <c r="AT278" s="214" t="s">
        <v>121</v>
      </c>
      <c r="AU278" s="214" t="s">
        <v>86</v>
      </c>
      <c r="AY278" s="17" t="s">
        <v>119</v>
      </c>
      <c r="BE278" s="215">
        <f>IF(N278="základní",J278,0)</f>
        <v>0</v>
      </c>
      <c r="BF278" s="215">
        <f>IF(N278="snížená",J278,0)</f>
        <v>0</v>
      </c>
      <c r="BG278" s="215">
        <f>IF(N278="zákl. přenesená",J278,0)</f>
        <v>0</v>
      </c>
      <c r="BH278" s="215">
        <f>IF(N278="sníž. přenesená",J278,0)</f>
        <v>0</v>
      </c>
      <c r="BI278" s="215">
        <f>IF(N278="nulová",J278,0)</f>
        <v>0</v>
      </c>
      <c r="BJ278" s="17" t="s">
        <v>84</v>
      </c>
      <c r="BK278" s="215">
        <f>ROUND(I278*H278,2)</f>
        <v>0</v>
      </c>
      <c r="BL278" s="17" t="s">
        <v>126</v>
      </c>
      <c r="BM278" s="214" t="s">
        <v>648</v>
      </c>
    </row>
    <row r="279" spans="2:51" s="13" customFormat="1" ht="12">
      <c r="B279" s="216"/>
      <c r="C279" s="217"/>
      <c r="D279" s="218" t="s">
        <v>152</v>
      </c>
      <c r="E279" s="219" t="s">
        <v>393</v>
      </c>
      <c r="F279" s="220" t="s">
        <v>649</v>
      </c>
      <c r="G279" s="217"/>
      <c r="H279" s="221">
        <v>0.88</v>
      </c>
      <c r="I279" s="222"/>
      <c r="J279" s="217"/>
      <c r="K279" s="217"/>
      <c r="L279" s="223"/>
      <c r="M279" s="224"/>
      <c r="N279" s="225"/>
      <c r="O279" s="225"/>
      <c r="P279" s="225"/>
      <c r="Q279" s="225"/>
      <c r="R279" s="225"/>
      <c r="S279" s="225"/>
      <c r="T279" s="226"/>
      <c r="AT279" s="227" t="s">
        <v>152</v>
      </c>
      <c r="AU279" s="227" t="s">
        <v>86</v>
      </c>
      <c r="AV279" s="13" t="s">
        <v>86</v>
      </c>
      <c r="AW279" s="13" t="s">
        <v>32</v>
      </c>
      <c r="AX279" s="13" t="s">
        <v>84</v>
      </c>
      <c r="AY279" s="227" t="s">
        <v>119</v>
      </c>
    </row>
    <row r="280" spans="1:65" s="2" customFormat="1" ht="21.75" customHeight="1">
      <c r="A280" s="34"/>
      <c r="B280" s="35"/>
      <c r="C280" s="203" t="s">
        <v>650</v>
      </c>
      <c r="D280" s="203" t="s">
        <v>121</v>
      </c>
      <c r="E280" s="204" t="s">
        <v>651</v>
      </c>
      <c r="F280" s="205" t="s">
        <v>652</v>
      </c>
      <c r="G280" s="206" t="s">
        <v>260</v>
      </c>
      <c r="H280" s="207">
        <v>41.6</v>
      </c>
      <c r="I280" s="208"/>
      <c r="J280" s="209">
        <f>ROUND(I280*H280,2)</f>
        <v>0</v>
      </c>
      <c r="K280" s="205" t="s">
        <v>125</v>
      </c>
      <c r="L280" s="39"/>
      <c r="M280" s="210" t="s">
        <v>1</v>
      </c>
      <c r="N280" s="211" t="s">
        <v>41</v>
      </c>
      <c r="O280" s="71"/>
      <c r="P280" s="212">
        <f>O280*H280</f>
        <v>0</v>
      </c>
      <c r="Q280" s="212">
        <v>1.89</v>
      </c>
      <c r="R280" s="212">
        <f>Q280*H280</f>
        <v>78.624</v>
      </c>
      <c r="S280" s="212">
        <v>0</v>
      </c>
      <c r="T280" s="213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14" t="s">
        <v>126</v>
      </c>
      <c r="AT280" s="214" t="s">
        <v>121</v>
      </c>
      <c r="AU280" s="214" t="s">
        <v>86</v>
      </c>
      <c r="AY280" s="17" t="s">
        <v>119</v>
      </c>
      <c r="BE280" s="215">
        <f>IF(N280="základní",J280,0)</f>
        <v>0</v>
      </c>
      <c r="BF280" s="215">
        <f>IF(N280="snížená",J280,0)</f>
        <v>0</v>
      </c>
      <c r="BG280" s="215">
        <f>IF(N280="zákl. přenesená",J280,0)</f>
        <v>0</v>
      </c>
      <c r="BH280" s="215">
        <f>IF(N280="sníž. přenesená",J280,0)</f>
        <v>0</v>
      </c>
      <c r="BI280" s="215">
        <f>IF(N280="nulová",J280,0)</f>
        <v>0</v>
      </c>
      <c r="BJ280" s="17" t="s">
        <v>84</v>
      </c>
      <c r="BK280" s="215">
        <f>ROUND(I280*H280,2)</f>
        <v>0</v>
      </c>
      <c r="BL280" s="17" t="s">
        <v>126</v>
      </c>
      <c r="BM280" s="214" t="s">
        <v>653</v>
      </c>
    </row>
    <row r="281" spans="2:51" s="14" customFormat="1" ht="12">
      <c r="B281" s="244"/>
      <c r="C281" s="245"/>
      <c r="D281" s="218" t="s">
        <v>152</v>
      </c>
      <c r="E281" s="246" t="s">
        <v>1</v>
      </c>
      <c r="F281" s="247" t="s">
        <v>548</v>
      </c>
      <c r="G281" s="245"/>
      <c r="H281" s="246" t="s">
        <v>1</v>
      </c>
      <c r="I281" s="248"/>
      <c r="J281" s="245"/>
      <c r="K281" s="245"/>
      <c r="L281" s="249"/>
      <c r="M281" s="250"/>
      <c r="N281" s="251"/>
      <c r="O281" s="251"/>
      <c r="P281" s="251"/>
      <c r="Q281" s="251"/>
      <c r="R281" s="251"/>
      <c r="S281" s="251"/>
      <c r="T281" s="252"/>
      <c r="AT281" s="253" t="s">
        <v>152</v>
      </c>
      <c r="AU281" s="253" t="s">
        <v>86</v>
      </c>
      <c r="AV281" s="14" t="s">
        <v>84</v>
      </c>
      <c r="AW281" s="14" t="s">
        <v>32</v>
      </c>
      <c r="AX281" s="14" t="s">
        <v>76</v>
      </c>
      <c r="AY281" s="253" t="s">
        <v>119</v>
      </c>
    </row>
    <row r="282" spans="2:51" s="13" customFormat="1" ht="12">
      <c r="B282" s="216"/>
      <c r="C282" s="217"/>
      <c r="D282" s="218" t="s">
        <v>152</v>
      </c>
      <c r="E282" s="219" t="s">
        <v>1</v>
      </c>
      <c r="F282" s="220" t="s">
        <v>654</v>
      </c>
      <c r="G282" s="217"/>
      <c r="H282" s="221">
        <v>41.6</v>
      </c>
      <c r="I282" s="222"/>
      <c r="J282" s="217"/>
      <c r="K282" s="217"/>
      <c r="L282" s="223"/>
      <c r="M282" s="224"/>
      <c r="N282" s="225"/>
      <c r="O282" s="225"/>
      <c r="P282" s="225"/>
      <c r="Q282" s="225"/>
      <c r="R282" s="225"/>
      <c r="S282" s="225"/>
      <c r="T282" s="226"/>
      <c r="AT282" s="227" t="s">
        <v>152</v>
      </c>
      <c r="AU282" s="227" t="s">
        <v>86</v>
      </c>
      <c r="AV282" s="13" t="s">
        <v>86</v>
      </c>
      <c r="AW282" s="13" t="s">
        <v>32</v>
      </c>
      <c r="AX282" s="13" t="s">
        <v>84</v>
      </c>
      <c r="AY282" s="227" t="s">
        <v>119</v>
      </c>
    </row>
    <row r="283" spans="1:65" s="2" customFormat="1" ht="21.75" customHeight="1">
      <c r="A283" s="34"/>
      <c r="B283" s="35"/>
      <c r="C283" s="203" t="s">
        <v>655</v>
      </c>
      <c r="D283" s="203" t="s">
        <v>121</v>
      </c>
      <c r="E283" s="204" t="s">
        <v>656</v>
      </c>
      <c r="F283" s="205" t="s">
        <v>657</v>
      </c>
      <c r="G283" s="206" t="s">
        <v>260</v>
      </c>
      <c r="H283" s="207">
        <v>7.28</v>
      </c>
      <c r="I283" s="208"/>
      <c r="J283" s="209">
        <f>ROUND(I283*H283,2)</f>
        <v>0</v>
      </c>
      <c r="K283" s="205" t="s">
        <v>125</v>
      </c>
      <c r="L283" s="39"/>
      <c r="M283" s="210" t="s">
        <v>1</v>
      </c>
      <c r="N283" s="211" t="s">
        <v>41</v>
      </c>
      <c r="O283" s="71"/>
      <c r="P283" s="212">
        <f>O283*H283</f>
        <v>0</v>
      </c>
      <c r="Q283" s="212">
        <v>1.7535</v>
      </c>
      <c r="R283" s="212">
        <f>Q283*H283</f>
        <v>12.76548</v>
      </c>
      <c r="S283" s="212">
        <v>0</v>
      </c>
      <c r="T283" s="213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14" t="s">
        <v>126</v>
      </c>
      <c r="AT283" s="214" t="s">
        <v>121</v>
      </c>
      <c r="AU283" s="214" t="s">
        <v>86</v>
      </c>
      <c r="AY283" s="17" t="s">
        <v>119</v>
      </c>
      <c r="BE283" s="215">
        <f>IF(N283="základní",J283,0)</f>
        <v>0</v>
      </c>
      <c r="BF283" s="215">
        <f>IF(N283="snížená",J283,0)</f>
        <v>0</v>
      </c>
      <c r="BG283" s="215">
        <f>IF(N283="zákl. přenesená",J283,0)</f>
        <v>0</v>
      </c>
      <c r="BH283" s="215">
        <f>IF(N283="sníž. přenesená",J283,0)</f>
        <v>0</v>
      </c>
      <c r="BI283" s="215">
        <f>IF(N283="nulová",J283,0)</f>
        <v>0</v>
      </c>
      <c r="BJ283" s="17" t="s">
        <v>84</v>
      </c>
      <c r="BK283" s="215">
        <f>ROUND(I283*H283,2)</f>
        <v>0</v>
      </c>
      <c r="BL283" s="17" t="s">
        <v>126</v>
      </c>
      <c r="BM283" s="214" t="s">
        <v>658</v>
      </c>
    </row>
    <row r="284" spans="2:51" s="14" customFormat="1" ht="12">
      <c r="B284" s="244"/>
      <c r="C284" s="245"/>
      <c r="D284" s="218" t="s">
        <v>152</v>
      </c>
      <c r="E284" s="246" t="s">
        <v>1</v>
      </c>
      <c r="F284" s="247" t="s">
        <v>548</v>
      </c>
      <c r="G284" s="245"/>
      <c r="H284" s="246" t="s">
        <v>1</v>
      </c>
      <c r="I284" s="248"/>
      <c r="J284" s="245"/>
      <c r="K284" s="245"/>
      <c r="L284" s="249"/>
      <c r="M284" s="250"/>
      <c r="N284" s="251"/>
      <c r="O284" s="251"/>
      <c r="P284" s="251"/>
      <c r="Q284" s="251"/>
      <c r="R284" s="251"/>
      <c r="S284" s="251"/>
      <c r="T284" s="252"/>
      <c r="AT284" s="253" t="s">
        <v>152</v>
      </c>
      <c r="AU284" s="253" t="s">
        <v>86</v>
      </c>
      <c r="AV284" s="14" t="s">
        <v>84</v>
      </c>
      <c r="AW284" s="14" t="s">
        <v>32</v>
      </c>
      <c r="AX284" s="14" t="s">
        <v>76</v>
      </c>
      <c r="AY284" s="253" t="s">
        <v>119</v>
      </c>
    </row>
    <row r="285" spans="2:51" s="13" customFormat="1" ht="12">
      <c r="B285" s="216"/>
      <c r="C285" s="217"/>
      <c r="D285" s="218" t="s">
        <v>152</v>
      </c>
      <c r="E285" s="219" t="s">
        <v>1</v>
      </c>
      <c r="F285" s="220" t="s">
        <v>659</v>
      </c>
      <c r="G285" s="217"/>
      <c r="H285" s="221">
        <v>7.28</v>
      </c>
      <c r="I285" s="222"/>
      <c r="J285" s="217"/>
      <c r="K285" s="217"/>
      <c r="L285" s="223"/>
      <c r="M285" s="224"/>
      <c r="N285" s="225"/>
      <c r="O285" s="225"/>
      <c r="P285" s="225"/>
      <c r="Q285" s="225"/>
      <c r="R285" s="225"/>
      <c r="S285" s="225"/>
      <c r="T285" s="226"/>
      <c r="AT285" s="227" t="s">
        <v>152</v>
      </c>
      <c r="AU285" s="227" t="s">
        <v>86</v>
      </c>
      <c r="AV285" s="13" t="s">
        <v>86</v>
      </c>
      <c r="AW285" s="13" t="s">
        <v>32</v>
      </c>
      <c r="AX285" s="13" t="s">
        <v>84</v>
      </c>
      <c r="AY285" s="227" t="s">
        <v>119</v>
      </c>
    </row>
    <row r="286" spans="2:63" s="12" customFormat="1" ht="22.9" customHeight="1">
      <c r="B286" s="187"/>
      <c r="C286" s="188"/>
      <c r="D286" s="189" t="s">
        <v>75</v>
      </c>
      <c r="E286" s="201" t="s">
        <v>140</v>
      </c>
      <c r="F286" s="201" t="s">
        <v>660</v>
      </c>
      <c r="G286" s="188"/>
      <c r="H286" s="188"/>
      <c r="I286" s="191"/>
      <c r="J286" s="202">
        <f>BK286</f>
        <v>0</v>
      </c>
      <c r="K286" s="188"/>
      <c r="L286" s="193"/>
      <c r="M286" s="194"/>
      <c r="N286" s="195"/>
      <c r="O286" s="195"/>
      <c r="P286" s="196">
        <f>SUM(P287:P364)</f>
        <v>0</v>
      </c>
      <c r="Q286" s="195"/>
      <c r="R286" s="196">
        <f>SUM(R287:R364)</f>
        <v>965.4194600000001</v>
      </c>
      <c r="S286" s="195"/>
      <c r="T286" s="197">
        <f>SUM(T287:T364)</f>
        <v>0</v>
      </c>
      <c r="AR286" s="198" t="s">
        <v>84</v>
      </c>
      <c r="AT286" s="199" t="s">
        <v>75</v>
      </c>
      <c r="AU286" s="199" t="s">
        <v>84</v>
      </c>
      <c r="AY286" s="198" t="s">
        <v>119</v>
      </c>
      <c r="BK286" s="200">
        <f>SUM(BK287:BK364)</f>
        <v>0</v>
      </c>
    </row>
    <row r="287" spans="1:65" s="2" customFormat="1" ht="21.75" customHeight="1">
      <c r="A287" s="34"/>
      <c r="B287" s="35"/>
      <c r="C287" s="203" t="s">
        <v>661</v>
      </c>
      <c r="D287" s="203" t="s">
        <v>121</v>
      </c>
      <c r="E287" s="204" t="s">
        <v>662</v>
      </c>
      <c r="F287" s="205" t="s">
        <v>663</v>
      </c>
      <c r="G287" s="206" t="s">
        <v>124</v>
      </c>
      <c r="H287" s="207">
        <v>776.2</v>
      </c>
      <c r="I287" s="208"/>
      <c r="J287" s="209">
        <f>ROUND(I287*H287,2)</f>
        <v>0</v>
      </c>
      <c r="K287" s="205" t="s">
        <v>125</v>
      </c>
      <c r="L287" s="39"/>
      <c r="M287" s="210" t="s">
        <v>1</v>
      </c>
      <c r="N287" s="211" t="s">
        <v>41</v>
      </c>
      <c r="O287" s="71"/>
      <c r="P287" s="212">
        <f>O287*H287</f>
        <v>0</v>
      </c>
      <c r="Q287" s="212">
        <v>0.198</v>
      </c>
      <c r="R287" s="212">
        <f>Q287*H287</f>
        <v>153.6876</v>
      </c>
      <c r="S287" s="212">
        <v>0</v>
      </c>
      <c r="T287" s="213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214" t="s">
        <v>126</v>
      </c>
      <c r="AT287" s="214" t="s">
        <v>121</v>
      </c>
      <c r="AU287" s="214" t="s">
        <v>86</v>
      </c>
      <c r="AY287" s="17" t="s">
        <v>119</v>
      </c>
      <c r="BE287" s="215">
        <f>IF(N287="základní",J287,0)</f>
        <v>0</v>
      </c>
      <c r="BF287" s="215">
        <f>IF(N287="snížená",J287,0)</f>
        <v>0</v>
      </c>
      <c r="BG287" s="215">
        <f>IF(N287="zákl. přenesená",J287,0)</f>
        <v>0</v>
      </c>
      <c r="BH287" s="215">
        <f>IF(N287="sníž. přenesená",J287,0)</f>
        <v>0</v>
      </c>
      <c r="BI287" s="215">
        <f>IF(N287="nulová",J287,0)</f>
        <v>0</v>
      </c>
      <c r="BJ287" s="17" t="s">
        <v>84</v>
      </c>
      <c r="BK287" s="215">
        <f>ROUND(I287*H287,2)</f>
        <v>0</v>
      </c>
      <c r="BL287" s="17" t="s">
        <v>126</v>
      </c>
      <c r="BM287" s="214" t="s">
        <v>664</v>
      </c>
    </row>
    <row r="288" spans="2:51" s="13" customFormat="1" ht="12">
      <c r="B288" s="216"/>
      <c r="C288" s="217"/>
      <c r="D288" s="218" t="s">
        <v>152</v>
      </c>
      <c r="E288" s="219" t="s">
        <v>1</v>
      </c>
      <c r="F288" s="220" t="s">
        <v>665</v>
      </c>
      <c r="G288" s="217"/>
      <c r="H288" s="221">
        <v>776.2</v>
      </c>
      <c r="I288" s="222"/>
      <c r="J288" s="217"/>
      <c r="K288" s="217"/>
      <c r="L288" s="223"/>
      <c r="M288" s="224"/>
      <c r="N288" s="225"/>
      <c r="O288" s="225"/>
      <c r="P288" s="225"/>
      <c r="Q288" s="225"/>
      <c r="R288" s="225"/>
      <c r="S288" s="225"/>
      <c r="T288" s="226"/>
      <c r="AT288" s="227" t="s">
        <v>152</v>
      </c>
      <c r="AU288" s="227" t="s">
        <v>86</v>
      </c>
      <c r="AV288" s="13" t="s">
        <v>86</v>
      </c>
      <c r="AW288" s="13" t="s">
        <v>32</v>
      </c>
      <c r="AX288" s="13" t="s">
        <v>84</v>
      </c>
      <c r="AY288" s="227" t="s">
        <v>119</v>
      </c>
    </row>
    <row r="289" spans="1:65" s="2" customFormat="1" ht="21.75" customHeight="1">
      <c r="A289" s="34"/>
      <c r="B289" s="35"/>
      <c r="C289" s="203" t="s">
        <v>666</v>
      </c>
      <c r="D289" s="203" t="s">
        <v>121</v>
      </c>
      <c r="E289" s="204" t="s">
        <v>667</v>
      </c>
      <c r="F289" s="205" t="s">
        <v>668</v>
      </c>
      <c r="G289" s="206" t="s">
        <v>124</v>
      </c>
      <c r="H289" s="207">
        <v>46</v>
      </c>
      <c r="I289" s="208"/>
      <c r="J289" s="209">
        <f>ROUND(I289*H289,2)</f>
        <v>0</v>
      </c>
      <c r="K289" s="205" t="s">
        <v>125</v>
      </c>
      <c r="L289" s="39"/>
      <c r="M289" s="210" t="s">
        <v>1</v>
      </c>
      <c r="N289" s="211" t="s">
        <v>41</v>
      </c>
      <c r="O289" s="71"/>
      <c r="P289" s="212">
        <f>O289*H289</f>
        <v>0</v>
      </c>
      <c r="Q289" s="212">
        <v>0.197</v>
      </c>
      <c r="R289" s="212">
        <f>Q289*H289</f>
        <v>9.062000000000001</v>
      </c>
      <c r="S289" s="212">
        <v>0</v>
      </c>
      <c r="T289" s="213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14" t="s">
        <v>126</v>
      </c>
      <c r="AT289" s="214" t="s">
        <v>121</v>
      </c>
      <c r="AU289" s="214" t="s">
        <v>86</v>
      </c>
      <c r="AY289" s="17" t="s">
        <v>119</v>
      </c>
      <c r="BE289" s="215">
        <f>IF(N289="základní",J289,0)</f>
        <v>0</v>
      </c>
      <c r="BF289" s="215">
        <f>IF(N289="snížená",J289,0)</f>
        <v>0</v>
      </c>
      <c r="BG289" s="215">
        <f>IF(N289="zákl. přenesená",J289,0)</f>
        <v>0</v>
      </c>
      <c r="BH289" s="215">
        <f>IF(N289="sníž. přenesená",J289,0)</f>
        <v>0</v>
      </c>
      <c r="BI289" s="215">
        <f>IF(N289="nulová",J289,0)</f>
        <v>0</v>
      </c>
      <c r="BJ289" s="17" t="s">
        <v>84</v>
      </c>
      <c r="BK289" s="215">
        <f>ROUND(I289*H289,2)</f>
        <v>0</v>
      </c>
      <c r="BL289" s="17" t="s">
        <v>126</v>
      </c>
      <c r="BM289" s="214" t="s">
        <v>669</v>
      </c>
    </row>
    <row r="290" spans="2:51" s="14" customFormat="1" ht="12">
      <c r="B290" s="244"/>
      <c r="C290" s="245"/>
      <c r="D290" s="218" t="s">
        <v>152</v>
      </c>
      <c r="E290" s="246" t="s">
        <v>1</v>
      </c>
      <c r="F290" s="247" t="s">
        <v>670</v>
      </c>
      <c r="G290" s="245"/>
      <c r="H290" s="246" t="s">
        <v>1</v>
      </c>
      <c r="I290" s="248"/>
      <c r="J290" s="245"/>
      <c r="K290" s="245"/>
      <c r="L290" s="249"/>
      <c r="M290" s="250"/>
      <c r="N290" s="251"/>
      <c r="O290" s="251"/>
      <c r="P290" s="251"/>
      <c r="Q290" s="251"/>
      <c r="R290" s="251"/>
      <c r="S290" s="251"/>
      <c r="T290" s="252"/>
      <c r="AT290" s="253" t="s">
        <v>152</v>
      </c>
      <c r="AU290" s="253" t="s">
        <v>86</v>
      </c>
      <c r="AV290" s="14" t="s">
        <v>84</v>
      </c>
      <c r="AW290" s="14" t="s">
        <v>32</v>
      </c>
      <c r="AX290" s="14" t="s">
        <v>76</v>
      </c>
      <c r="AY290" s="253" t="s">
        <v>119</v>
      </c>
    </row>
    <row r="291" spans="2:51" s="13" customFormat="1" ht="12">
      <c r="B291" s="216"/>
      <c r="C291" s="217"/>
      <c r="D291" s="218" t="s">
        <v>152</v>
      </c>
      <c r="E291" s="219" t="s">
        <v>1</v>
      </c>
      <c r="F291" s="220" t="s">
        <v>370</v>
      </c>
      <c r="G291" s="217"/>
      <c r="H291" s="221">
        <v>46</v>
      </c>
      <c r="I291" s="222"/>
      <c r="J291" s="217"/>
      <c r="K291" s="217"/>
      <c r="L291" s="223"/>
      <c r="M291" s="224"/>
      <c r="N291" s="225"/>
      <c r="O291" s="225"/>
      <c r="P291" s="225"/>
      <c r="Q291" s="225"/>
      <c r="R291" s="225"/>
      <c r="S291" s="225"/>
      <c r="T291" s="226"/>
      <c r="AT291" s="227" t="s">
        <v>152</v>
      </c>
      <c r="AU291" s="227" t="s">
        <v>86</v>
      </c>
      <c r="AV291" s="13" t="s">
        <v>86</v>
      </c>
      <c r="AW291" s="13" t="s">
        <v>32</v>
      </c>
      <c r="AX291" s="13" t="s">
        <v>84</v>
      </c>
      <c r="AY291" s="227" t="s">
        <v>119</v>
      </c>
    </row>
    <row r="292" spans="1:65" s="2" customFormat="1" ht="21.75" customHeight="1">
      <c r="A292" s="34"/>
      <c r="B292" s="35"/>
      <c r="C292" s="203" t="s">
        <v>671</v>
      </c>
      <c r="D292" s="203" t="s">
        <v>121</v>
      </c>
      <c r="E292" s="204" t="s">
        <v>667</v>
      </c>
      <c r="F292" s="205" t="s">
        <v>668</v>
      </c>
      <c r="G292" s="206" t="s">
        <v>124</v>
      </c>
      <c r="H292" s="207">
        <v>75</v>
      </c>
      <c r="I292" s="208"/>
      <c r="J292" s="209">
        <f>ROUND(I292*H292,2)</f>
        <v>0</v>
      </c>
      <c r="K292" s="205" t="s">
        <v>125</v>
      </c>
      <c r="L292" s="39"/>
      <c r="M292" s="210" t="s">
        <v>1</v>
      </c>
      <c r="N292" s="211" t="s">
        <v>41</v>
      </c>
      <c r="O292" s="71"/>
      <c r="P292" s="212">
        <f>O292*H292</f>
        <v>0</v>
      </c>
      <c r="Q292" s="212">
        <v>0.197</v>
      </c>
      <c r="R292" s="212">
        <f>Q292*H292</f>
        <v>14.775</v>
      </c>
      <c r="S292" s="212">
        <v>0</v>
      </c>
      <c r="T292" s="213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14" t="s">
        <v>126</v>
      </c>
      <c r="AT292" s="214" t="s">
        <v>121</v>
      </c>
      <c r="AU292" s="214" t="s">
        <v>86</v>
      </c>
      <c r="AY292" s="17" t="s">
        <v>119</v>
      </c>
      <c r="BE292" s="215">
        <f>IF(N292="základní",J292,0)</f>
        <v>0</v>
      </c>
      <c r="BF292" s="215">
        <f>IF(N292="snížená",J292,0)</f>
        <v>0</v>
      </c>
      <c r="BG292" s="215">
        <f>IF(N292="zákl. přenesená",J292,0)</f>
        <v>0</v>
      </c>
      <c r="BH292" s="215">
        <f>IF(N292="sníž. přenesená",J292,0)</f>
        <v>0</v>
      </c>
      <c r="BI292" s="215">
        <f>IF(N292="nulová",J292,0)</f>
        <v>0</v>
      </c>
      <c r="BJ292" s="17" t="s">
        <v>84</v>
      </c>
      <c r="BK292" s="215">
        <f>ROUND(I292*H292,2)</f>
        <v>0</v>
      </c>
      <c r="BL292" s="17" t="s">
        <v>126</v>
      </c>
      <c r="BM292" s="214" t="s">
        <v>672</v>
      </c>
    </row>
    <row r="293" spans="2:51" s="14" customFormat="1" ht="12">
      <c r="B293" s="244"/>
      <c r="C293" s="245"/>
      <c r="D293" s="218" t="s">
        <v>152</v>
      </c>
      <c r="E293" s="246" t="s">
        <v>1</v>
      </c>
      <c r="F293" s="247" t="s">
        <v>670</v>
      </c>
      <c r="G293" s="245"/>
      <c r="H293" s="246" t="s">
        <v>1</v>
      </c>
      <c r="I293" s="248"/>
      <c r="J293" s="245"/>
      <c r="K293" s="245"/>
      <c r="L293" s="249"/>
      <c r="M293" s="250"/>
      <c r="N293" s="251"/>
      <c r="O293" s="251"/>
      <c r="P293" s="251"/>
      <c r="Q293" s="251"/>
      <c r="R293" s="251"/>
      <c r="S293" s="251"/>
      <c r="T293" s="252"/>
      <c r="AT293" s="253" t="s">
        <v>152</v>
      </c>
      <c r="AU293" s="253" t="s">
        <v>86</v>
      </c>
      <c r="AV293" s="14" t="s">
        <v>84</v>
      </c>
      <c r="AW293" s="14" t="s">
        <v>32</v>
      </c>
      <c r="AX293" s="14" t="s">
        <v>76</v>
      </c>
      <c r="AY293" s="253" t="s">
        <v>119</v>
      </c>
    </row>
    <row r="294" spans="2:51" s="13" customFormat="1" ht="12">
      <c r="B294" s="216"/>
      <c r="C294" s="217"/>
      <c r="D294" s="218" t="s">
        <v>152</v>
      </c>
      <c r="E294" s="219" t="s">
        <v>1</v>
      </c>
      <c r="F294" s="220" t="s">
        <v>47</v>
      </c>
      <c r="G294" s="217"/>
      <c r="H294" s="221">
        <v>75</v>
      </c>
      <c r="I294" s="222"/>
      <c r="J294" s="217"/>
      <c r="K294" s="217"/>
      <c r="L294" s="223"/>
      <c r="M294" s="224"/>
      <c r="N294" s="225"/>
      <c r="O294" s="225"/>
      <c r="P294" s="225"/>
      <c r="Q294" s="225"/>
      <c r="R294" s="225"/>
      <c r="S294" s="225"/>
      <c r="T294" s="226"/>
      <c r="AT294" s="227" t="s">
        <v>152</v>
      </c>
      <c r="AU294" s="227" t="s">
        <v>86</v>
      </c>
      <c r="AV294" s="13" t="s">
        <v>86</v>
      </c>
      <c r="AW294" s="13" t="s">
        <v>32</v>
      </c>
      <c r="AX294" s="13" t="s">
        <v>84</v>
      </c>
      <c r="AY294" s="227" t="s">
        <v>119</v>
      </c>
    </row>
    <row r="295" spans="1:65" s="2" customFormat="1" ht="21.75" customHeight="1">
      <c r="A295" s="34"/>
      <c r="B295" s="35"/>
      <c r="C295" s="203" t="s">
        <v>673</v>
      </c>
      <c r="D295" s="203" t="s">
        <v>121</v>
      </c>
      <c r="E295" s="204" t="s">
        <v>674</v>
      </c>
      <c r="F295" s="205" t="s">
        <v>675</v>
      </c>
      <c r="G295" s="206" t="s">
        <v>124</v>
      </c>
      <c r="H295" s="207">
        <v>730.2</v>
      </c>
      <c r="I295" s="208"/>
      <c r="J295" s="209">
        <f>ROUND(I295*H295,2)</f>
        <v>0</v>
      </c>
      <c r="K295" s="205" t="s">
        <v>125</v>
      </c>
      <c r="L295" s="39"/>
      <c r="M295" s="210" t="s">
        <v>1</v>
      </c>
      <c r="N295" s="211" t="s">
        <v>41</v>
      </c>
      <c r="O295" s="71"/>
      <c r="P295" s="212">
        <f>O295*H295</f>
        <v>0</v>
      </c>
      <c r="Q295" s="212">
        <v>0.2916</v>
      </c>
      <c r="R295" s="212">
        <f>Q295*H295</f>
        <v>212.92632000000003</v>
      </c>
      <c r="S295" s="212">
        <v>0</v>
      </c>
      <c r="T295" s="213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14" t="s">
        <v>126</v>
      </c>
      <c r="AT295" s="214" t="s">
        <v>121</v>
      </c>
      <c r="AU295" s="214" t="s">
        <v>86</v>
      </c>
      <c r="AY295" s="17" t="s">
        <v>119</v>
      </c>
      <c r="BE295" s="215">
        <f>IF(N295="základní",J295,0)</f>
        <v>0</v>
      </c>
      <c r="BF295" s="215">
        <f>IF(N295="snížená",J295,0)</f>
        <v>0</v>
      </c>
      <c r="BG295" s="215">
        <f>IF(N295="zákl. přenesená",J295,0)</f>
        <v>0</v>
      </c>
      <c r="BH295" s="215">
        <f>IF(N295="sníž. přenesená",J295,0)</f>
        <v>0</v>
      </c>
      <c r="BI295" s="215">
        <f>IF(N295="nulová",J295,0)</f>
        <v>0</v>
      </c>
      <c r="BJ295" s="17" t="s">
        <v>84</v>
      </c>
      <c r="BK295" s="215">
        <f>ROUND(I295*H295,2)</f>
        <v>0</v>
      </c>
      <c r="BL295" s="17" t="s">
        <v>126</v>
      </c>
      <c r="BM295" s="214" t="s">
        <v>676</v>
      </c>
    </row>
    <row r="296" spans="2:51" s="13" customFormat="1" ht="12">
      <c r="B296" s="216"/>
      <c r="C296" s="217"/>
      <c r="D296" s="218" t="s">
        <v>152</v>
      </c>
      <c r="E296" s="219" t="s">
        <v>1</v>
      </c>
      <c r="F296" s="220" t="s">
        <v>677</v>
      </c>
      <c r="G296" s="217"/>
      <c r="H296" s="221">
        <v>730.2</v>
      </c>
      <c r="I296" s="222"/>
      <c r="J296" s="217"/>
      <c r="K296" s="217"/>
      <c r="L296" s="223"/>
      <c r="M296" s="224"/>
      <c r="N296" s="225"/>
      <c r="O296" s="225"/>
      <c r="P296" s="225"/>
      <c r="Q296" s="225"/>
      <c r="R296" s="225"/>
      <c r="S296" s="225"/>
      <c r="T296" s="226"/>
      <c r="AT296" s="227" t="s">
        <v>152</v>
      </c>
      <c r="AU296" s="227" t="s">
        <v>86</v>
      </c>
      <c r="AV296" s="13" t="s">
        <v>86</v>
      </c>
      <c r="AW296" s="13" t="s">
        <v>32</v>
      </c>
      <c r="AX296" s="13" t="s">
        <v>84</v>
      </c>
      <c r="AY296" s="227" t="s">
        <v>119</v>
      </c>
    </row>
    <row r="297" spans="1:65" s="2" customFormat="1" ht="21.75" customHeight="1">
      <c r="A297" s="34"/>
      <c r="B297" s="35"/>
      <c r="C297" s="203" t="s">
        <v>678</v>
      </c>
      <c r="D297" s="203" t="s">
        <v>121</v>
      </c>
      <c r="E297" s="204" t="s">
        <v>674</v>
      </c>
      <c r="F297" s="205" t="s">
        <v>675</v>
      </c>
      <c r="G297" s="206" t="s">
        <v>124</v>
      </c>
      <c r="H297" s="207">
        <v>46</v>
      </c>
      <c r="I297" s="208"/>
      <c r="J297" s="209">
        <f>ROUND(I297*H297,2)</f>
        <v>0</v>
      </c>
      <c r="K297" s="205" t="s">
        <v>125</v>
      </c>
      <c r="L297" s="39"/>
      <c r="M297" s="210" t="s">
        <v>1</v>
      </c>
      <c r="N297" s="211" t="s">
        <v>41</v>
      </c>
      <c r="O297" s="71"/>
      <c r="P297" s="212">
        <f>O297*H297</f>
        <v>0</v>
      </c>
      <c r="Q297" s="212">
        <v>0.2916</v>
      </c>
      <c r="R297" s="212">
        <f>Q297*H297</f>
        <v>13.4136</v>
      </c>
      <c r="S297" s="212">
        <v>0</v>
      </c>
      <c r="T297" s="213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214" t="s">
        <v>126</v>
      </c>
      <c r="AT297" s="214" t="s">
        <v>121</v>
      </c>
      <c r="AU297" s="214" t="s">
        <v>86</v>
      </c>
      <c r="AY297" s="17" t="s">
        <v>119</v>
      </c>
      <c r="BE297" s="215">
        <f>IF(N297="základní",J297,0)</f>
        <v>0</v>
      </c>
      <c r="BF297" s="215">
        <f>IF(N297="snížená",J297,0)</f>
        <v>0</v>
      </c>
      <c r="BG297" s="215">
        <f>IF(N297="zákl. přenesená",J297,0)</f>
        <v>0</v>
      </c>
      <c r="BH297" s="215">
        <f>IF(N297="sníž. přenesená",J297,0)</f>
        <v>0</v>
      </c>
      <c r="BI297" s="215">
        <f>IF(N297="nulová",J297,0)</f>
        <v>0</v>
      </c>
      <c r="BJ297" s="17" t="s">
        <v>84</v>
      </c>
      <c r="BK297" s="215">
        <f>ROUND(I297*H297,2)</f>
        <v>0</v>
      </c>
      <c r="BL297" s="17" t="s">
        <v>126</v>
      </c>
      <c r="BM297" s="214" t="s">
        <v>679</v>
      </c>
    </row>
    <row r="298" spans="2:51" s="14" customFormat="1" ht="12">
      <c r="B298" s="244"/>
      <c r="C298" s="245"/>
      <c r="D298" s="218" t="s">
        <v>152</v>
      </c>
      <c r="E298" s="246" t="s">
        <v>1</v>
      </c>
      <c r="F298" s="247" t="s">
        <v>670</v>
      </c>
      <c r="G298" s="245"/>
      <c r="H298" s="246" t="s">
        <v>1</v>
      </c>
      <c r="I298" s="248"/>
      <c r="J298" s="245"/>
      <c r="K298" s="245"/>
      <c r="L298" s="249"/>
      <c r="M298" s="250"/>
      <c r="N298" s="251"/>
      <c r="O298" s="251"/>
      <c r="P298" s="251"/>
      <c r="Q298" s="251"/>
      <c r="R298" s="251"/>
      <c r="S298" s="251"/>
      <c r="T298" s="252"/>
      <c r="AT298" s="253" t="s">
        <v>152</v>
      </c>
      <c r="AU298" s="253" t="s">
        <v>86</v>
      </c>
      <c r="AV298" s="14" t="s">
        <v>84</v>
      </c>
      <c r="AW298" s="14" t="s">
        <v>32</v>
      </c>
      <c r="AX298" s="14" t="s">
        <v>76</v>
      </c>
      <c r="AY298" s="253" t="s">
        <v>119</v>
      </c>
    </row>
    <row r="299" spans="2:51" s="13" customFormat="1" ht="12">
      <c r="B299" s="216"/>
      <c r="C299" s="217"/>
      <c r="D299" s="218" t="s">
        <v>152</v>
      </c>
      <c r="E299" s="219" t="s">
        <v>1</v>
      </c>
      <c r="F299" s="220" t="s">
        <v>370</v>
      </c>
      <c r="G299" s="217"/>
      <c r="H299" s="221">
        <v>46</v>
      </c>
      <c r="I299" s="222"/>
      <c r="J299" s="217"/>
      <c r="K299" s="217"/>
      <c r="L299" s="223"/>
      <c r="M299" s="224"/>
      <c r="N299" s="225"/>
      <c r="O299" s="225"/>
      <c r="P299" s="225"/>
      <c r="Q299" s="225"/>
      <c r="R299" s="225"/>
      <c r="S299" s="225"/>
      <c r="T299" s="226"/>
      <c r="AT299" s="227" t="s">
        <v>152</v>
      </c>
      <c r="AU299" s="227" t="s">
        <v>86</v>
      </c>
      <c r="AV299" s="13" t="s">
        <v>86</v>
      </c>
      <c r="AW299" s="13" t="s">
        <v>32</v>
      </c>
      <c r="AX299" s="13" t="s">
        <v>84</v>
      </c>
      <c r="AY299" s="227" t="s">
        <v>119</v>
      </c>
    </row>
    <row r="300" spans="1:65" s="2" customFormat="1" ht="21.75" customHeight="1">
      <c r="A300" s="34"/>
      <c r="B300" s="35"/>
      <c r="C300" s="203" t="s">
        <v>680</v>
      </c>
      <c r="D300" s="203" t="s">
        <v>121</v>
      </c>
      <c r="E300" s="204" t="s">
        <v>674</v>
      </c>
      <c r="F300" s="205" t="s">
        <v>675</v>
      </c>
      <c r="G300" s="206" t="s">
        <v>124</v>
      </c>
      <c r="H300" s="207">
        <v>75</v>
      </c>
      <c r="I300" s="208"/>
      <c r="J300" s="209">
        <f>ROUND(I300*H300,2)</f>
        <v>0</v>
      </c>
      <c r="K300" s="205" t="s">
        <v>125</v>
      </c>
      <c r="L300" s="39"/>
      <c r="M300" s="210" t="s">
        <v>1</v>
      </c>
      <c r="N300" s="211" t="s">
        <v>41</v>
      </c>
      <c r="O300" s="71"/>
      <c r="P300" s="212">
        <f>O300*H300</f>
        <v>0</v>
      </c>
      <c r="Q300" s="212">
        <v>0.2916</v>
      </c>
      <c r="R300" s="212">
        <f>Q300*H300</f>
        <v>21.87</v>
      </c>
      <c r="S300" s="212">
        <v>0</v>
      </c>
      <c r="T300" s="213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214" t="s">
        <v>126</v>
      </c>
      <c r="AT300" s="214" t="s">
        <v>121</v>
      </c>
      <c r="AU300" s="214" t="s">
        <v>86</v>
      </c>
      <c r="AY300" s="17" t="s">
        <v>119</v>
      </c>
      <c r="BE300" s="215">
        <f>IF(N300="základní",J300,0)</f>
        <v>0</v>
      </c>
      <c r="BF300" s="215">
        <f>IF(N300="snížená",J300,0)</f>
        <v>0</v>
      </c>
      <c r="BG300" s="215">
        <f>IF(N300="zákl. přenesená",J300,0)</f>
        <v>0</v>
      </c>
      <c r="BH300" s="215">
        <f>IF(N300="sníž. přenesená",J300,0)</f>
        <v>0</v>
      </c>
      <c r="BI300" s="215">
        <f>IF(N300="nulová",J300,0)</f>
        <v>0</v>
      </c>
      <c r="BJ300" s="17" t="s">
        <v>84</v>
      </c>
      <c r="BK300" s="215">
        <f>ROUND(I300*H300,2)</f>
        <v>0</v>
      </c>
      <c r="BL300" s="17" t="s">
        <v>126</v>
      </c>
      <c r="BM300" s="214" t="s">
        <v>681</v>
      </c>
    </row>
    <row r="301" spans="2:51" s="14" customFormat="1" ht="12">
      <c r="B301" s="244"/>
      <c r="C301" s="245"/>
      <c r="D301" s="218" t="s">
        <v>152</v>
      </c>
      <c r="E301" s="246" t="s">
        <v>1</v>
      </c>
      <c r="F301" s="247" t="s">
        <v>670</v>
      </c>
      <c r="G301" s="245"/>
      <c r="H301" s="246" t="s">
        <v>1</v>
      </c>
      <c r="I301" s="248"/>
      <c r="J301" s="245"/>
      <c r="K301" s="245"/>
      <c r="L301" s="249"/>
      <c r="M301" s="250"/>
      <c r="N301" s="251"/>
      <c r="O301" s="251"/>
      <c r="P301" s="251"/>
      <c r="Q301" s="251"/>
      <c r="R301" s="251"/>
      <c r="S301" s="251"/>
      <c r="T301" s="252"/>
      <c r="AT301" s="253" t="s">
        <v>152</v>
      </c>
      <c r="AU301" s="253" t="s">
        <v>86</v>
      </c>
      <c r="AV301" s="14" t="s">
        <v>84</v>
      </c>
      <c r="AW301" s="14" t="s">
        <v>32</v>
      </c>
      <c r="AX301" s="14" t="s">
        <v>76</v>
      </c>
      <c r="AY301" s="253" t="s">
        <v>119</v>
      </c>
    </row>
    <row r="302" spans="2:51" s="13" customFormat="1" ht="12">
      <c r="B302" s="216"/>
      <c r="C302" s="217"/>
      <c r="D302" s="218" t="s">
        <v>152</v>
      </c>
      <c r="E302" s="219" t="s">
        <v>1</v>
      </c>
      <c r="F302" s="220" t="s">
        <v>47</v>
      </c>
      <c r="G302" s="217"/>
      <c r="H302" s="221">
        <v>75</v>
      </c>
      <c r="I302" s="222"/>
      <c r="J302" s="217"/>
      <c r="K302" s="217"/>
      <c r="L302" s="223"/>
      <c r="M302" s="224"/>
      <c r="N302" s="225"/>
      <c r="O302" s="225"/>
      <c r="P302" s="225"/>
      <c r="Q302" s="225"/>
      <c r="R302" s="225"/>
      <c r="S302" s="225"/>
      <c r="T302" s="226"/>
      <c r="AT302" s="227" t="s">
        <v>152</v>
      </c>
      <c r="AU302" s="227" t="s">
        <v>86</v>
      </c>
      <c r="AV302" s="13" t="s">
        <v>86</v>
      </c>
      <c r="AW302" s="13" t="s">
        <v>32</v>
      </c>
      <c r="AX302" s="13" t="s">
        <v>84</v>
      </c>
      <c r="AY302" s="227" t="s">
        <v>119</v>
      </c>
    </row>
    <row r="303" spans="1:65" s="2" customFormat="1" ht="16.5" customHeight="1">
      <c r="A303" s="34"/>
      <c r="B303" s="35"/>
      <c r="C303" s="203" t="s">
        <v>682</v>
      </c>
      <c r="D303" s="203" t="s">
        <v>121</v>
      </c>
      <c r="E303" s="204" t="s">
        <v>683</v>
      </c>
      <c r="F303" s="205" t="s">
        <v>684</v>
      </c>
      <c r="G303" s="206" t="s">
        <v>124</v>
      </c>
      <c r="H303" s="207">
        <v>50</v>
      </c>
      <c r="I303" s="208"/>
      <c r="J303" s="209">
        <f>ROUND(I303*H303,2)</f>
        <v>0</v>
      </c>
      <c r="K303" s="205" t="s">
        <v>125</v>
      </c>
      <c r="L303" s="39"/>
      <c r="M303" s="210" t="s">
        <v>1</v>
      </c>
      <c r="N303" s="211" t="s">
        <v>41</v>
      </c>
      <c r="O303" s="71"/>
      <c r="P303" s="212">
        <f>O303*H303</f>
        <v>0</v>
      </c>
      <c r="Q303" s="212">
        <v>0.345</v>
      </c>
      <c r="R303" s="212">
        <f>Q303*H303</f>
        <v>17.25</v>
      </c>
      <c r="S303" s="212">
        <v>0</v>
      </c>
      <c r="T303" s="213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14" t="s">
        <v>126</v>
      </c>
      <c r="AT303" s="214" t="s">
        <v>121</v>
      </c>
      <c r="AU303" s="214" t="s">
        <v>86</v>
      </c>
      <c r="AY303" s="17" t="s">
        <v>119</v>
      </c>
      <c r="BE303" s="215">
        <f>IF(N303="základní",J303,0)</f>
        <v>0</v>
      </c>
      <c r="BF303" s="215">
        <f>IF(N303="snížená",J303,0)</f>
        <v>0</v>
      </c>
      <c r="BG303" s="215">
        <f>IF(N303="zákl. přenesená",J303,0)</f>
        <v>0</v>
      </c>
      <c r="BH303" s="215">
        <f>IF(N303="sníž. přenesená",J303,0)</f>
        <v>0</v>
      </c>
      <c r="BI303" s="215">
        <f>IF(N303="nulová",J303,0)</f>
        <v>0</v>
      </c>
      <c r="BJ303" s="17" t="s">
        <v>84</v>
      </c>
      <c r="BK303" s="215">
        <f>ROUND(I303*H303,2)</f>
        <v>0</v>
      </c>
      <c r="BL303" s="17" t="s">
        <v>126</v>
      </c>
      <c r="BM303" s="214" t="s">
        <v>685</v>
      </c>
    </row>
    <row r="304" spans="1:65" s="2" customFormat="1" ht="16.5" customHeight="1">
      <c r="A304" s="34"/>
      <c r="B304" s="35"/>
      <c r="C304" s="203" t="s">
        <v>686</v>
      </c>
      <c r="D304" s="203" t="s">
        <v>121</v>
      </c>
      <c r="E304" s="204" t="s">
        <v>683</v>
      </c>
      <c r="F304" s="205" t="s">
        <v>684</v>
      </c>
      <c r="G304" s="206" t="s">
        <v>124</v>
      </c>
      <c r="H304" s="207">
        <v>237</v>
      </c>
      <c r="I304" s="208"/>
      <c r="J304" s="209">
        <f>ROUND(I304*H304,2)</f>
        <v>0</v>
      </c>
      <c r="K304" s="205" t="s">
        <v>125</v>
      </c>
      <c r="L304" s="39"/>
      <c r="M304" s="210" t="s">
        <v>1</v>
      </c>
      <c r="N304" s="211" t="s">
        <v>41</v>
      </c>
      <c r="O304" s="71"/>
      <c r="P304" s="212">
        <f>O304*H304</f>
        <v>0</v>
      </c>
      <c r="Q304" s="212">
        <v>0.345</v>
      </c>
      <c r="R304" s="212">
        <f>Q304*H304</f>
        <v>81.765</v>
      </c>
      <c r="S304" s="212">
        <v>0</v>
      </c>
      <c r="T304" s="213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14" t="s">
        <v>126</v>
      </c>
      <c r="AT304" s="214" t="s">
        <v>121</v>
      </c>
      <c r="AU304" s="214" t="s">
        <v>86</v>
      </c>
      <c r="AY304" s="17" t="s">
        <v>119</v>
      </c>
      <c r="BE304" s="215">
        <f>IF(N304="základní",J304,0)</f>
        <v>0</v>
      </c>
      <c r="BF304" s="215">
        <f>IF(N304="snížená",J304,0)</f>
        <v>0</v>
      </c>
      <c r="BG304" s="215">
        <f>IF(N304="zákl. přenesená",J304,0)</f>
        <v>0</v>
      </c>
      <c r="BH304" s="215">
        <f>IF(N304="sníž. přenesená",J304,0)</f>
        <v>0</v>
      </c>
      <c r="BI304" s="215">
        <f>IF(N304="nulová",J304,0)</f>
        <v>0</v>
      </c>
      <c r="BJ304" s="17" t="s">
        <v>84</v>
      </c>
      <c r="BK304" s="215">
        <f>ROUND(I304*H304,2)</f>
        <v>0</v>
      </c>
      <c r="BL304" s="17" t="s">
        <v>126</v>
      </c>
      <c r="BM304" s="214" t="s">
        <v>687</v>
      </c>
    </row>
    <row r="305" spans="2:51" s="14" customFormat="1" ht="12">
      <c r="B305" s="244"/>
      <c r="C305" s="245"/>
      <c r="D305" s="218" t="s">
        <v>152</v>
      </c>
      <c r="E305" s="246" t="s">
        <v>1</v>
      </c>
      <c r="F305" s="247" t="s">
        <v>415</v>
      </c>
      <c r="G305" s="245"/>
      <c r="H305" s="246" t="s">
        <v>1</v>
      </c>
      <c r="I305" s="248"/>
      <c r="J305" s="245"/>
      <c r="K305" s="245"/>
      <c r="L305" s="249"/>
      <c r="M305" s="250"/>
      <c r="N305" s="251"/>
      <c r="O305" s="251"/>
      <c r="P305" s="251"/>
      <c r="Q305" s="251"/>
      <c r="R305" s="251"/>
      <c r="S305" s="251"/>
      <c r="T305" s="252"/>
      <c r="AT305" s="253" t="s">
        <v>152</v>
      </c>
      <c r="AU305" s="253" t="s">
        <v>86</v>
      </c>
      <c r="AV305" s="14" t="s">
        <v>84</v>
      </c>
      <c r="AW305" s="14" t="s">
        <v>32</v>
      </c>
      <c r="AX305" s="14" t="s">
        <v>76</v>
      </c>
      <c r="AY305" s="253" t="s">
        <v>119</v>
      </c>
    </row>
    <row r="306" spans="2:51" s="13" customFormat="1" ht="12">
      <c r="B306" s="216"/>
      <c r="C306" s="217"/>
      <c r="D306" s="218" t="s">
        <v>152</v>
      </c>
      <c r="E306" s="219" t="s">
        <v>1</v>
      </c>
      <c r="F306" s="220" t="s">
        <v>416</v>
      </c>
      <c r="G306" s="217"/>
      <c r="H306" s="221">
        <v>237</v>
      </c>
      <c r="I306" s="222"/>
      <c r="J306" s="217"/>
      <c r="K306" s="217"/>
      <c r="L306" s="223"/>
      <c r="M306" s="224"/>
      <c r="N306" s="225"/>
      <c r="O306" s="225"/>
      <c r="P306" s="225"/>
      <c r="Q306" s="225"/>
      <c r="R306" s="225"/>
      <c r="S306" s="225"/>
      <c r="T306" s="226"/>
      <c r="AT306" s="227" t="s">
        <v>152</v>
      </c>
      <c r="AU306" s="227" t="s">
        <v>86</v>
      </c>
      <c r="AV306" s="13" t="s">
        <v>86</v>
      </c>
      <c r="AW306" s="13" t="s">
        <v>32</v>
      </c>
      <c r="AX306" s="13" t="s">
        <v>84</v>
      </c>
      <c r="AY306" s="227" t="s">
        <v>119</v>
      </c>
    </row>
    <row r="307" spans="1:65" s="2" customFormat="1" ht="21.75" customHeight="1">
      <c r="A307" s="34"/>
      <c r="B307" s="35"/>
      <c r="C307" s="203" t="s">
        <v>688</v>
      </c>
      <c r="D307" s="203" t="s">
        <v>121</v>
      </c>
      <c r="E307" s="204" t="s">
        <v>689</v>
      </c>
      <c r="F307" s="205" t="s">
        <v>690</v>
      </c>
      <c r="G307" s="206" t="s">
        <v>124</v>
      </c>
      <c r="H307" s="207">
        <v>50</v>
      </c>
      <c r="I307" s="208"/>
      <c r="J307" s="209">
        <f>ROUND(I307*H307,2)</f>
        <v>0</v>
      </c>
      <c r="K307" s="205" t="s">
        <v>125</v>
      </c>
      <c r="L307" s="39"/>
      <c r="M307" s="210" t="s">
        <v>1</v>
      </c>
      <c r="N307" s="211" t="s">
        <v>41</v>
      </c>
      <c r="O307" s="71"/>
      <c r="P307" s="212">
        <f>O307*H307</f>
        <v>0</v>
      </c>
      <c r="Q307" s="212">
        <v>0.45977</v>
      </c>
      <c r="R307" s="212">
        <f>Q307*H307</f>
        <v>22.988500000000002</v>
      </c>
      <c r="S307" s="212">
        <v>0</v>
      </c>
      <c r="T307" s="213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214" t="s">
        <v>126</v>
      </c>
      <c r="AT307" s="214" t="s">
        <v>121</v>
      </c>
      <c r="AU307" s="214" t="s">
        <v>86</v>
      </c>
      <c r="AY307" s="17" t="s">
        <v>119</v>
      </c>
      <c r="BE307" s="215">
        <f>IF(N307="základní",J307,0)</f>
        <v>0</v>
      </c>
      <c r="BF307" s="215">
        <f>IF(N307="snížená",J307,0)</f>
        <v>0</v>
      </c>
      <c r="BG307" s="215">
        <f>IF(N307="zákl. přenesená",J307,0)</f>
        <v>0</v>
      </c>
      <c r="BH307" s="215">
        <f>IF(N307="sníž. přenesená",J307,0)</f>
        <v>0</v>
      </c>
      <c r="BI307" s="215">
        <f>IF(N307="nulová",J307,0)</f>
        <v>0</v>
      </c>
      <c r="BJ307" s="17" t="s">
        <v>84</v>
      </c>
      <c r="BK307" s="215">
        <f>ROUND(I307*H307,2)</f>
        <v>0</v>
      </c>
      <c r="BL307" s="17" t="s">
        <v>126</v>
      </c>
      <c r="BM307" s="214" t="s">
        <v>691</v>
      </c>
    </row>
    <row r="308" spans="1:65" s="2" customFormat="1" ht="21.75" customHeight="1">
      <c r="A308" s="34"/>
      <c r="B308" s="35"/>
      <c r="C308" s="203" t="s">
        <v>692</v>
      </c>
      <c r="D308" s="203" t="s">
        <v>121</v>
      </c>
      <c r="E308" s="204" t="s">
        <v>689</v>
      </c>
      <c r="F308" s="205" t="s">
        <v>690</v>
      </c>
      <c r="G308" s="206" t="s">
        <v>124</v>
      </c>
      <c r="H308" s="207">
        <v>237</v>
      </c>
      <c r="I308" s="208"/>
      <c r="J308" s="209">
        <f>ROUND(I308*H308,2)</f>
        <v>0</v>
      </c>
      <c r="K308" s="205" t="s">
        <v>125</v>
      </c>
      <c r="L308" s="39"/>
      <c r="M308" s="210" t="s">
        <v>1</v>
      </c>
      <c r="N308" s="211" t="s">
        <v>41</v>
      </c>
      <c r="O308" s="71"/>
      <c r="P308" s="212">
        <f>O308*H308</f>
        <v>0</v>
      </c>
      <c r="Q308" s="212">
        <v>0.45977</v>
      </c>
      <c r="R308" s="212">
        <f>Q308*H308</f>
        <v>108.96549</v>
      </c>
      <c r="S308" s="212">
        <v>0</v>
      </c>
      <c r="T308" s="213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214" t="s">
        <v>126</v>
      </c>
      <c r="AT308" s="214" t="s">
        <v>121</v>
      </c>
      <c r="AU308" s="214" t="s">
        <v>86</v>
      </c>
      <c r="AY308" s="17" t="s">
        <v>119</v>
      </c>
      <c r="BE308" s="215">
        <f>IF(N308="základní",J308,0)</f>
        <v>0</v>
      </c>
      <c r="BF308" s="215">
        <f>IF(N308="snížená",J308,0)</f>
        <v>0</v>
      </c>
      <c r="BG308" s="215">
        <f>IF(N308="zákl. přenesená",J308,0)</f>
        <v>0</v>
      </c>
      <c r="BH308" s="215">
        <f>IF(N308="sníž. přenesená",J308,0)</f>
        <v>0</v>
      </c>
      <c r="BI308" s="215">
        <f>IF(N308="nulová",J308,0)</f>
        <v>0</v>
      </c>
      <c r="BJ308" s="17" t="s">
        <v>84</v>
      </c>
      <c r="BK308" s="215">
        <f>ROUND(I308*H308,2)</f>
        <v>0</v>
      </c>
      <c r="BL308" s="17" t="s">
        <v>126</v>
      </c>
      <c r="BM308" s="214" t="s">
        <v>693</v>
      </c>
    </row>
    <row r="309" spans="2:51" s="14" customFormat="1" ht="12">
      <c r="B309" s="244"/>
      <c r="C309" s="245"/>
      <c r="D309" s="218" t="s">
        <v>152</v>
      </c>
      <c r="E309" s="246" t="s">
        <v>1</v>
      </c>
      <c r="F309" s="247" t="s">
        <v>415</v>
      </c>
      <c r="G309" s="245"/>
      <c r="H309" s="246" t="s">
        <v>1</v>
      </c>
      <c r="I309" s="248"/>
      <c r="J309" s="245"/>
      <c r="K309" s="245"/>
      <c r="L309" s="249"/>
      <c r="M309" s="250"/>
      <c r="N309" s="251"/>
      <c r="O309" s="251"/>
      <c r="P309" s="251"/>
      <c r="Q309" s="251"/>
      <c r="R309" s="251"/>
      <c r="S309" s="251"/>
      <c r="T309" s="252"/>
      <c r="AT309" s="253" t="s">
        <v>152</v>
      </c>
      <c r="AU309" s="253" t="s">
        <v>86</v>
      </c>
      <c r="AV309" s="14" t="s">
        <v>84</v>
      </c>
      <c r="AW309" s="14" t="s">
        <v>32</v>
      </c>
      <c r="AX309" s="14" t="s">
        <v>76</v>
      </c>
      <c r="AY309" s="253" t="s">
        <v>119</v>
      </c>
    </row>
    <row r="310" spans="2:51" s="13" customFormat="1" ht="12">
      <c r="B310" s="216"/>
      <c r="C310" s="217"/>
      <c r="D310" s="218" t="s">
        <v>152</v>
      </c>
      <c r="E310" s="219" t="s">
        <v>1</v>
      </c>
      <c r="F310" s="220" t="s">
        <v>416</v>
      </c>
      <c r="G310" s="217"/>
      <c r="H310" s="221">
        <v>237</v>
      </c>
      <c r="I310" s="222"/>
      <c r="J310" s="217"/>
      <c r="K310" s="217"/>
      <c r="L310" s="223"/>
      <c r="M310" s="224"/>
      <c r="N310" s="225"/>
      <c r="O310" s="225"/>
      <c r="P310" s="225"/>
      <c r="Q310" s="225"/>
      <c r="R310" s="225"/>
      <c r="S310" s="225"/>
      <c r="T310" s="226"/>
      <c r="AT310" s="227" t="s">
        <v>152</v>
      </c>
      <c r="AU310" s="227" t="s">
        <v>86</v>
      </c>
      <c r="AV310" s="13" t="s">
        <v>86</v>
      </c>
      <c r="AW310" s="13" t="s">
        <v>32</v>
      </c>
      <c r="AX310" s="13" t="s">
        <v>84</v>
      </c>
      <c r="AY310" s="227" t="s">
        <v>119</v>
      </c>
    </row>
    <row r="311" spans="1:65" s="2" customFormat="1" ht="21.75" customHeight="1">
      <c r="A311" s="34"/>
      <c r="B311" s="35"/>
      <c r="C311" s="203" t="s">
        <v>694</v>
      </c>
      <c r="D311" s="203" t="s">
        <v>121</v>
      </c>
      <c r="E311" s="204" t="s">
        <v>695</v>
      </c>
      <c r="F311" s="205" t="s">
        <v>696</v>
      </c>
      <c r="G311" s="206" t="s">
        <v>124</v>
      </c>
      <c r="H311" s="207">
        <v>100</v>
      </c>
      <c r="I311" s="208"/>
      <c r="J311" s="209">
        <f>ROUND(I311*H311,2)</f>
        <v>0</v>
      </c>
      <c r="K311" s="205" t="s">
        <v>125</v>
      </c>
      <c r="L311" s="39"/>
      <c r="M311" s="210" t="s">
        <v>1</v>
      </c>
      <c r="N311" s="211" t="s">
        <v>41</v>
      </c>
      <c r="O311" s="71"/>
      <c r="P311" s="212">
        <f>O311*H311</f>
        <v>0</v>
      </c>
      <c r="Q311" s="212">
        <v>0.00071</v>
      </c>
      <c r="R311" s="212">
        <f>Q311*H311</f>
        <v>0.07100000000000001</v>
      </c>
      <c r="S311" s="212">
        <v>0</v>
      </c>
      <c r="T311" s="213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14" t="s">
        <v>126</v>
      </c>
      <c r="AT311" s="214" t="s">
        <v>121</v>
      </c>
      <c r="AU311" s="214" t="s">
        <v>86</v>
      </c>
      <c r="AY311" s="17" t="s">
        <v>119</v>
      </c>
      <c r="BE311" s="215">
        <f>IF(N311="základní",J311,0)</f>
        <v>0</v>
      </c>
      <c r="BF311" s="215">
        <f>IF(N311="snížená",J311,0)</f>
        <v>0</v>
      </c>
      <c r="BG311" s="215">
        <f>IF(N311="zákl. přenesená",J311,0)</f>
        <v>0</v>
      </c>
      <c r="BH311" s="215">
        <f>IF(N311="sníž. přenesená",J311,0)</f>
        <v>0</v>
      </c>
      <c r="BI311" s="215">
        <f>IF(N311="nulová",J311,0)</f>
        <v>0</v>
      </c>
      <c r="BJ311" s="17" t="s">
        <v>84</v>
      </c>
      <c r="BK311" s="215">
        <f>ROUND(I311*H311,2)</f>
        <v>0</v>
      </c>
      <c r="BL311" s="17" t="s">
        <v>126</v>
      </c>
      <c r="BM311" s="214" t="s">
        <v>697</v>
      </c>
    </row>
    <row r="312" spans="2:51" s="13" customFormat="1" ht="12">
      <c r="B312" s="216"/>
      <c r="C312" s="217"/>
      <c r="D312" s="218" t="s">
        <v>152</v>
      </c>
      <c r="E312" s="219" t="s">
        <v>1</v>
      </c>
      <c r="F312" s="220" t="s">
        <v>698</v>
      </c>
      <c r="G312" s="217"/>
      <c r="H312" s="221">
        <v>100</v>
      </c>
      <c r="I312" s="222"/>
      <c r="J312" s="217"/>
      <c r="K312" s="217"/>
      <c r="L312" s="223"/>
      <c r="M312" s="224"/>
      <c r="N312" s="225"/>
      <c r="O312" s="225"/>
      <c r="P312" s="225"/>
      <c r="Q312" s="225"/>
      <c r="R312" s="225"/>
      <c r="S312" s="225"/>
      <c r="T312" s="226"/>
      <c r="AT312" s="227" t="s">
        <v>152</v>
      </c>
      <c r="AU312" s="227" t="s">
        <v>86</v>
      </c>
      <c r="AV312" s="13" t="s">
        <v>86</v>
      </c>
      <c r="AW312" s="13" t="s">
        <v>32</v>
      </c>
      <c r="AX312" s="13" t="s">
        <v>84</v>
      </c>
      <c r="AY312" s="227" t="s">
        <v>119</v>
      </c>
    </row>
    <row r="313" spans="1:65" s="2" customFormat="1" ht="21.75" customHeight="1">
      <c r="A313" s="34"/>
      <c r="B313" s="35"/>
      <c r="C313" s="203" t="s">
        <v>699</v>
      </c>
      <c r="D313" s="203" t="s">
        <v>121</v>
      </c>
      <c r="E313" s="204" t="s">
        <v>695</v>
      </c>
      <c r="F313" s="205" t="s">
        <v>696</v>
      </c>
      <c r="G313" s="206" t="s">
        <v>124</v>
      </c>
      <c r="H313" s="207">
        <v>474</v>
      </c>
      <c r="I313" s="208"/>
      <c r="J313" s="209">
        <f>ROUND(I313*H313,2)</f>
        <v>0</v>
      </c>
      <c r="K313" s="205" t="s">
        <v>125</v>
      </c>
      <c r="L313" s="39"/>
      <c r="M313" s="210" t="s">
        <v>1</v>
      </c>
      <c r="N313" s="211" t="s">
        <v>41</v>
      </c>
      <c r="O313" s="71"/>
      <c r="P313" s="212">
        <f>O313*H313</f>
        <v>0</v>
      </c>
      <c r="Q313" s="212">
        <v>0.00071</v>
      </c>
      <c r="R313" s="212">
        <f>Q313*H313</f>
        <v>0.33654</v>
      </c>
      <c r="S313" s="212">
        <v>0</v>
      </c>
      <c r="T313" s="213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214" t="s">
        <v>126</v>
      </c>
      <c r="AT313" s="214" t="s">
        <v>121</v>
      </c>
      <c r="AU313" s="214" t="s">
        <v>86</v>
      </c>
      <c r="AY313" s="17" t="s">
        <v>119</v>
      </c>
      <c r="BE313" s="215">
        <f>IF(N313="základní",J313,0)</f>
        <v>0</v>
      </c>
      <c r="BF313" s="215">
        <f>IF(N313="snížená",J313,0)</f>
        <v>0</v>
      </c>
      <c r="BG313" s="215">
        <f>IF(N313="zákl. přenesená",J313,0)</f>
        <v>0</v>
      </c>
      <c r="BH313" s="215">
        <f>IF(N313="sníž. přenesená",J313,0)</f>
        <v>0</v>
      </c>
      <c r="BI313" s="215">
        <f>IF(N313="nulová",J313,0)</f>
        <v>0</v>
      </c>
      <c r="BJ313" s="17" t="s">
        <v>84</v>
      </c>
      <c r="BK313" s="215">
        <f>ROUND(I313*H313,2)</f>
        <v>0</v>
      </c>
      <c r="BL313" s="17" t="s">
        <v>126</v>
      </c>
      <c r="BM313" s="214" t="s">
        <v>700</v>
      </c>
    </row>
    <row r="314" spans="2:51" s="13" customFormat="1" ht="12">
      <c r="B314" s="216"/>
      <c r="C314" s="217"/>
      <c r="D314" s="218" t="s">
        <v>152</v>
      </c>
      <c r="E314" s="219" t="s">
        <v>1</v>
      </c>
      <c r="F314" s="220" t="s">
        <v>701</v>
      </c>
      <c r="G314" s="217"/>
      <c r="H314" s="221">
        <v>474</v>
      </c>
      <c r="I314" s="222"/>
      <c r="J314" s="217"/>
      <c r="K314" s="217"/>
      <c r="L314" s="223"/>
      <c r="M314" s="224"/>
      <c r="N314" s="225"/>
      <c r="O314" s="225"/>
      <c r="P314" s="225"/>
      <c r="Q314" s="225"/>
      <c r="R314" s="225"/>
      <c r="S314" s="225"/>
      <c r="T314" s="226"/>
      <c r="AT314" s="227" t="s">
        <v>152</v>
      </c>
      <c r="AU314" s="227" t="s">
        <v>86</v>
      </c>
      <c r="AV314" s="13" t="s">
        <v>86</v>
      </c>
      <c r="AW314" s="13" t="s">
        <v>32</v>
      </c>
      <c r="AX314" s="13" t="s">
        <v>84</v>
      </c>
      <c r="AY314" s="227" t="s">
        <v>119</v>
      </c>
    </row>
    <row r="315" spans="1:65" s="2" customFormat="1" ht="21.75" customHeight="1">
      <c r="A315" s="34"/>
      <c r="B315" s="35"/>
      <c r="C315" s="203" t="s">
        <v>387</v>
      </c>
      <c r="D315" s="203" t="s">
        <v>121</v>
      </c>
      <c r="E315" s="204" t="s">
        <v>702</v>
      </c>
      <c r="F315" s="205" t="s">
        <v>703</v>
      </c>
      <c r="G315" s="206" t="s">
        <v>124</v>
      </c>
      <c r="H315" s="207">
        <v>50</v>
      </c>
      <c r="I315" s="208"/>
      <c r="J315" s="209">
        <f>ROUND(I315*H315,2)</f>
        <v>0</v>
      </c>
      <c r="K315" s="205" t="s">
        <v>125</v>
      </c>
      <c r="L315" s="39"/>
      <c r="M315" s="210" t="s">
        <v>1</v>
      </c>
      <c r="N315" s="211" t="s">
        <v>41</v>
      </c>
      <c r="O315" s="71"/>
      <c r="P315" s="212">
        <f>O315*H315</f>
        <v>0</v>
      </c>
      <c r="Q315" s="212">
        <v>0.10373</v>
      </c>
      <c r="R315" s="212">
        <f>Q315*H315</f>
        <v>5.1865000000000006</v>
      </c>
      <c r="S315" s="212">
        <v>0</v>
      </c>
      <c r="T315" s="213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214" t="s">
        <v>126</v>
      </c>
      <c r="AT315" s="214" t="s">
        <v>121</v>
      </c>
      <c r="AU315" s="214" t="s">
        <v>86</v>
      </c>
      <c r="AY315" s="17" t="s">
        <v>119</v>
      </c>
      <c r="BE315" s="215">
        <f>IF(N315="základní",J315,0)</f>
        <v>0</v>
      </c>
      <c r="BF315" s="215">
        <f>IF(N315="snížená",J315,0)</f>
        <v>0</v>
      </c>
      <c r="BG315" s="215">
        <f>IF(N315="zákl. přenesená",J315,0)</f>
        <v>0</v>
      </c>
      <c r="BH315" s="215">
        <f>IF(N315="sníž. přenesená",J315,0)</f>
        <v>0</v>
      </c>
      <c r="BI315" s="215">
        <f>IF(N315="nulová",J315,0)</f>
        <v>0</v>
      </c>
      <c r="BJ315" s="17" t="s">
        <v>84</v>
      </c>
      <c r="BK315" s="215">
        <f>ROUND(I315*H315,2)</f>
        <v>0</v>
      </c>
      <c r="BL315" s="17" t="s">
        <v>126</v>
      </c>
      <c r="BM315" s="214" t="s">
        <v>704</v>
      </c>
    </row>
    <row r="316" spans="2:51" s="14" customFormat="1" ht="12">
      <c r="B316" s="244"/>
      <c r="C316" s="245"/>
      <c r="D316" s="218" t="s">
        <v>152</v>
      </c>
      <c r="E316" s="246" t="s">
        <v>1</v>
      </c>
      <c r="F316" s="247" t="s">
        <v>705</v>
      </c>
      <c r="G316" s="245"/>
      <c r="H316" s="246" t="s">
        <v>1</v>
      </c>
      <c r="I316" s="248"/>
      <c r="J316" s="245"/>
      <c r="K316" s="245"/>
      <c r="L316" s="249"/>
      <c r="M316" s="250"/>
      <c r="N316" s="251"/>
      <c r="O316" s="251"/>
      <c r="P316" s="251"/>
      <c r="Q316" s="251"/>
      <c r="R316" s="251"/>
      <c r="S316" s="251"/>
      <c r="T316" s="252"/>
      <c r="AT316" s="253" t="s">
        <v>152</v>
      </c>
      <c r="AU316" s="253" t="s">
        <v>86</v>
      </c>
      <c r="AV316" s="14" t="s">
        <v>84</v>
      </c>
      <c r="AW316" s="14" t="s">
        <v>32</v>
      </c>
      <c r="AX316" s="14" t="s">
        <v>76</v>
      </c>
      <c r="AY316" s="253" t="s">
        <v>119</v>
      </c>
    </row>
    <row r="317" spans="2:51" s="13" customFormat="1" ht="12">
      <c r="B317" s="216"/>
      <c r="C317" s="217"/>
      <c r="D317" s="218" t="s">
        <v>152</v>
      </c>
      <c r="E317" s="219" t="s">
        <v>1</v>
      </c>
      <c r="F317" s="220" t="s">
        <v>434</v>
      </c>
      <c r="G317" s="217"/>
      <c r="H317" s="221">
        <v>50</v>
      </c>
      <c r="I317" s="222"/>
      <c r="J317" s="217"/>
      <c r="K317" s="217"/>
      <c r="L317" s="223"/>
      <c r="M317" s="224"/>
      <c r="N317" s="225"/>
      <c r="O317" s="225"/>
      <c r="P317" s="225"/>
      <c r="Q317" s="225"/>
      <c r="R317" s="225"/>
      <c r="S317" s="225"/>
      <c r="T317" s="226"/>
      <c r="AT317" s="227" t="s">
        <v>152</v>
      </c>
      <c r="AU317" s="227" t="s">
        <v>86</v>
      </c>
      <c r="AV317" s="13" t="s">
        <v>86</v>
      </c>
      <c r="AW317" s="13" t="s">
        <v>32</v>
      </c>
      <c r="AX317" s="13" t="s">
        <v>84</v>
      </c>
      <c r="AY317" s="227" t="s">
        <v>119</v>
      </c>
    </row>
    <row r="318" spans="1:65" s="2" customFormat="1" ht="21.75" customHeight="1">
      <c r="A318" s="34"/>
      <c r="B318" s="35"/>
      <c r="C318" s="203" t="s">
        <v>706</v>
      </c>
      <c r="D318" s="203" t="s">
        <v>121</v>
      </c>
      <c r="E318" s="204" t="s">
        <v>707</v>
      </c>
      <c r="F318" s="205" t="s">
        <v>708</v>
      </c>
      <c r="G318" s="206" t="s">
        <v>124</v>
      </c>
      <c r="H318" s="207">
        <v>237</v>
      </c>
      <c r="I318" s="208"/>
      <c r="J318" s="209">
        <f>ROUND(I318*H318,2)</f>
        <v>0</v>
      </c>
      <c r="K318" s="205" t="s">
        <v>125</v>
      </c>
      <c r="L318" s="39"/>
      <c r="M318" s="210" t="s">
        <v>1</v>
      </c>
      <c r="N318" s="211" t="s">
        <v>41</v>
      </c>
      <c r="O318" s="71"/>
      <c r="P318" s="212">
        <f>O318*H318</f>
        <v>0</v>
      </c>
      <c r="Q318" s="212">
        <v>0.10373</v>
      </c>
      <c r="R318" s="212">
        <f>Q318*H318</f>
        <v>24.58401</v>
      </c>
      <c r="S318" s="212">
        <v>0</v>
      </c>
      <c r="T318" s="213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214" t="s">
        <v>126</v>
      </c>
      <c r="AT318" s="214" t="s">
        <v>121</v>
      </c>
      <c r="AU318" s="214" t="s">
        <v>86</v>
      </c>
      <c r="AY318" s="17" t="s">
        <v>119</v>
      </c>
      <c r="BE318" s="215">
        <f>IF(N318="základní",J318,0)</f>
        <v>0</v>
      </c>
      <c r="BF318" s="215">
        <f>IF(N318="snížená",J318,0)</f>
        <v>0</v>
      </c>
      <c r="BG318" s="215">
        <f>IF(N318="zákl. přenesená",J318,0)</f>
        <v>0</v>
      </c>
      <c r="BH318" s="215">
        <f>IF(N318="sníž. přenesená",J318,0)</f>
        <v>0</v>
      </c>
      <c r="BI318" s="215">
        <f>IF(N318="nulová",J318,0)</f>
        <v>0</v>
      </c>
      <c r="BJ318" s="17" t="s">
        <v>84</v>
      </c>
      <c r="BK318" s="215">
        <f>ROUND(I318*H318,2)</f>
        <v>0</v>
      </c>
      <c r="BL318" s="17" t="s">
        <v>126</v>
      </c>
      <c r="BM318" s="214" t="s">
        <v>709</v>
      </c>
    </row>
    <row r="319" spans="2:51" s="14" customFormat="1" ht="12">
      <c r="B319" s="244"/>
      <c r="C319" s="245"/>
      <c r="D319" s="218" t="s">
        <v>152</v>
      </c>
      <c r="E319" s="246" t="s">
        <v>1</v>
      </c>
      <c r="F319" s="247" t="s">
        <v>705</v>
      </c>
      <c r="G319" s="245"/>
      <c r="H319" s="246" t="s">
        <v>1</v>
      </c>
      <c r="I319" s="248"/>
      <c r="J319" s="245"/>
      <c r="K319" s="245"/>
      <c r="L319" s="249"/>
      <c r="M319" s="250"/>
      <c r="N319" s="251"/>
      <c r="O319" s="251"/>
      <c r="P319" s="251"/>
      <c r="Q319" s="251"/>
      <c r="R319" s="251"/>
      <c r="S319" s="251"/>
      <c r="T319" s="252"/>
      <c r="AT319" s="253" t="s">
        <v>152</v>
      </c>
      <c r="AU319" s="253" t="s">
        <v>86</v>
      </c>
      <c r="AV319" s="14" t="s">
        <v>84</v>
      </c>
      <c r="AW319" s="14" t="s">
        <v>32</v>
      </c>
      <c r="AX319" s="14" t="s">
        <v>76</v>
      </c>
      <c r="AY319" s="253" t="s">
        <v>119</v>
      </c>
    </row>
    <row r="320" spans="2:51" s="14" customFormat="1" ht="12">
      <c r="B320" s="244"/>
      <c r="C320" s="245"/>
      <c r="D320" s="218" t="s">
        <v>152</v>
      </c>
      <c r="E320" s="246" t="s">
        <v>1</v>
      </c>
      <c r="F320" s="247" t="s">
        <v>415</v>
      </c>
      <c r="G320" s="245"/>
      <c r="H320" s="246" t="s">
        <v>1</v>
      </c>
      <c r="I320" s="248"/>
      <c r="J320" s="245"/>
      <c r="K320" s="245"/>
      <c r="L320" s="249"/>
      <c r="M320" s="250"/>
      <c r="N320" s="251"/>
      <c r="O320" s="251"/>
      <c r="P320" s="251"/>
      <c r="Q320" s="251"/>
      <c r="R320" s="251"/>
      <c r="S320" s="251"/>
      <c r="T320" s="252"/>
      <c r="AT320" s="253" t="s">
        <v>152</v>
      </c>
      <c r="AU320" s="253" t="s">
        <v>86</v>
      </c>
      <c r="AV320" s="14" t="s">
        <v>84</v>
      </c>
      <c r="AW320" s="14" t="s">
        <v>32</v>
      </c>
      <c r="AX320" s="14" t="s">
        <v>76</v>
      </c>
      <c r="AY320" s="253" t="s">
        <v>119</v>
      </c>
    </row>
    <row r="321" spans="2:51" s="13" customFormat="1" ht="12">
      <c r="B321" s="216"/>
      <c r="C321" s="217"/>
      <c r="D321" s="218" t="s">
        <v>152</v>
      </c>
      <c r="E321" s="219" t="s">
        <v>1</v>
      </c>
      <c r="F321" s="220" t="s">
        <v>416</v>
      </c>
      <c r="G321" s="217"/>
      <c r="H321" s="221">
        <v>237</v>
      </c>
      <c r="I321" s="222"/>
      <c r="J321" s="217"/>
      <c r="K321" s="217"/>
      <c r="L321" s="223"/>
      <c r="M321" s="224"/>
      <c r="N321" s="225"/>
      <c r="O321" s="225"/>
      <c r="P321" s="225"/>
      <c r="Q321" s="225"/>
      <c r="R321" s="225"/>
      <c r="S321" s="225"/>
      <c r="T321" s="226"/>
      <c r="AT321" s="227" t="s">
        <v>152</v>
      </c>
      <c r="AU321" s="227" t="s">
        <v>86</v>
      </c>
      <c r="AV321" s="13" t="s">
        <v>86</v>
      </c>
      <c r="AW321" s="13" t="s">
        <v>32</v>
      </c>
      <c r="AX321" s="13" t="s">
        <v>84</v>
      </c>
      <c r="AY321" s="227" t="s">
        <v>119</v>
      </c>
    </row>
    <row r="322" spans="1:65" s="2" customFormat="1" ht="21.75" customHeight="1">
      <c r="A322" s="34"/>
      <c r="B322" s="35"/>
      <c r="C322" s="203" t="s">
        <v>710</v>
      </c>
      <c r="D322" s="203" t="s">
        <v>121</v>
      </c>
      <c r="E322" s="204" t="s">
        <v>711</v>
      </c>
      <c r="F322" s="205" t="s">
        <v>712</v>
      </c>
      <c r="G322" s="206" t="s">
        <v>124</v>
      </c>
      <c r="H322" s="207">
        <v>50</v>
      </c>
      <c r="I322" s="208"/>
      <c r="J322" s="209">
        <f>ROUND(I322*H322,2)</f>
        <v>0</v>
      </c>
      <c r="K322" s="205" t="s">
        <v>125</v>
      </c>
      <c r="L322" s="39"/>
      <c r="M322" s="210" t="s">
        <v>1</v>
      </c>
      <c r="N322" s="211" t="s">
        <v>41</v>
      </c>
      <c r="O322" s="71"/>
      <c r="P322" s="212">
        <f>O322*H322</f>
        <v>0</v>
      </c>
      <c r="Q322" s="212">
        <v>0.12966</v>
      </c>
      <c r="R322" s="212">
        <f>Q322*H322</f>
        <v>6.483</v>
      </c>
      <c r="S322" s="212">
        <v>0</v>
      </c>
      <c r="T322" s="213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214" t="s">
        <v>126</v>
      </c>
      <c r="AT322" s="214" t="s">
        <v>121</v>
      </c>
      <c r="AU322" s="214" t="s">
        <v>86</v>
      </c>
      <c r="AY322" s="17" t="s">
        <v>119</v>
      </c>
      <c r="BE322" s="215">
        <f>IF(N322="základní",J322,0)</f>
        <v>0</v>
      </c>
      <c r="BF322" s="215">
        <f>IF(N322="snížená",J322,0)</f>
        <v>0</v>
      </c>
      <c r="BG322" s="215">
        <f>IF(N322="zákl. přenesená",J322,0)</f>
        <v>0</v>
      </c>
      <c r="BH322" s="215">
        <f>IF(N322="sníž. přenesená",J322,0)</f>
        <v>0</v>
      </c>
      <c r="BI322" s="215">
        <f>IF(N322="nulová",J322,0)</f>
        <v>0</v>
      </c>
      <c r="BJ322" s="17" t="s">
        <v>84</v>
      </c>
      <c r="BK322" s="215">
        <f>ROUND(I322*H322,2)</f>
        <v>0</v>
      </c>
      <c r="BL322" s="17" t="s">
        <v>126</v>
      </c>
      <c r="BM322" s="214" t="s">
        <v>713</v>
      </c>
    </row>
    <row r="323" spans="2:51" s="14" customFormat="1" ht="12">
      <c r="B323" s="244"/>
      <c r="C323" s="245"/>
      <c r="D323" s="218" t="s">
        <v>152</v>
      </c>
      <c r="E323" s="246" t="s">
        <v>1</v>
      </c>
      <c r="F323" s="247" t="s">
        <v>705</v>
      </c>
      <c r="G323" s="245"/>
      <c r="H323" s="246" t="s">
        <v>1</v>
      </c>
      <c r="I323" s="248"/>
      <c r="J323" s="245"/>
      <c r="K323" s="245"/>
      <c r="L323" s="249"/>
      <c r="M323" s="250"/>
      <c r="N323" s="251"/>
      <c r="O323" s="251"/>
      <c r="P323" s="251"/>
      <c r="Q323" s="251"/>
      <c r="R323" s="251"/>
      <c r="S323" s="251"/>
      <c r="T323" s="252"/>
      <c r="AT323" s="253" t="s">
        <v>152</v>
      </c>
      <c r="AU323" s="253" t="s">
        <v>86</v>
      </c>
      <c r="AV323" s="14" t="s">
        <v>84</v>
      </c>
      <c r="AW323" s="14" t="s">
        <v>32</v>
      </c>
      <c r="AX323" s="14" t="s">
        <v>76</v>
      </c>
      <c r="AY323" s="253" t="s">
        <v>119</v>
      </c>
    </row>
    <row r="324" spans="2:51" s="13" customFormat="1" ht="12">
      <c r="B324" s="216"/>
      <c r="C324" s="217"/>
      <c r="D324" s="218" t="s">
        <v>152</v>
      </c>
      <c r="E324" s="219" t="s">
        <v>1</v>
      </c>
      <c r="F324" s="220" t="s">
        <v>434</v>
      </c>
      <c r="G324" s="217"/>
      <c r="H324" s="221">
        <v>50</v>
      </c>
      <c r="I324" s="222"/>
      <c r="J324" s="217"/>
      <c r="K324" s="217"/>
      <c r="L324" s="223"/>
      <c r="M324" s="224"/>
      <c r="N324" s="225"/>
      <c r="O324" s="225"/>
      <c r="P324" s="225"/>
      <c r="Q324" s="225"/>
      <c r="R324" s="225"/>
      <c r="S324" s="225"/>
      <c r="T324" s="226"/>
      <c r="AT324" s="227" t="s">
        <v>152</v>
      </c>
      <c r="AU324" s="227" t="s">
        <v>86</v>
      </c>
      <c r="AV324" s="13" t="s">
        <v>86</v>
      </c>
      <c r="AW324" s="13" t="s">
        <v>32</v>
      </c>
      <c r="AX324" s="13" t="s">
        <v>84</v>
      </c>
      <c r="AY324" s="227" t="s">
        <v>119</v>
      </c>
    </row>
    <row r="325" spans="1:65" s="2" customFormat="1" ht="21.75" customHeight="1">
      <c r="A325" s="34"/>
      <c r="B325" s="35"/>
      <c r="C325" s="203" t="s">
        <v>714</v>
      </c>
      <c r="D325" s="203" t="s">
        <v>121</v>
      </c>
      <c r="E325" s="204" t="s">
        <v>715</v>
      </c>
      <c r="F325" s="205" t="s">
        <v>716</v>
      </c>
      <c r="G325" s="206" t="s">
        <v>124</v>
      </c>
      <c r="H325" s="207">
        <v>237</v>
      </c>
      <c r="I325" s="208"/>
      <c r="J325" s="209">
        <f>ROUND(I325*H325,2)</f>
        <v>0</v>
      </c>
      <c r="K325" s="205" t="s">
        <v>125</v>
      </c>
      <c r="L325" s="39"/>
      <c r="M325" s="210" t="s">
        <v>1</v>
      </c>
      <c r="N325" s="211" t="s">
        <v>41</v>
      </c>
      <c r="O325" s="71"/>
      <c r="P325" s="212">
        <f>O325*H325</f>
        <v>0</v>
      </c>
      <c r="Q325" s="212">
        <v>0.12966</v>
      </c>
      <c r="R325" s="212">
        <f>Q325*H325</f>
        <v>30.72942</v>
      </c>
      <c r="S325" s="212">
        <v>0</v>
      </c>
      <c r="T325" s="213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214" t="s">
        <v>126</v>
      </c>
      <c r="AT325" s="214" t="s">
        <v>121</v>
      </c>
      <c r="AU325" s="214" t="s">
        <v>86</v>
      </c>
      <c r="AY325" s="17" t="s">
        <v>119</v>
      </c>
      <c r="BE325" s="215">
        <f>IF(N325="základní",J325,0)</f>
        <v>0</v>
      </c>
      <c r="BF325" s="215">
        <f>IF(N325="snížená",J325,0)</f>
        <v>0</v>
      </c>
      <c r="BG325" s="215">
        <f>IF(N325="zákl. přenesená",J325,0)</f>
        <v>0</v>
      </c>
      <c r="BH325" s="215">
        <f>IF(N325="sníž. přenesená",J325,0)</f>
        <v>0</v>
      </c>
      <c r="BI325" s="215">
        <f>IF(N325="nulová",J325,0)</f>
        <v>0</v>
      </c>
      <c r="BJ325" s="17" t="s">
        <v>84</v>
      </c>
      <c r="BK325" s="215">
        <f>ROUND(I325*H325,2)</f>
        <v>0</v>
      </c>
      <c r="BL325" s="17" t="s">
        <v>126</v>
      </c>
      <c r="BM325" s="214" t="s">
        <v>717</v>
      </c>
    </row>
    <row r="326" spans="2:51" s="14" customFormat="1" ht="12">
      <c r="B326" s="244"/>
      <c r="C326" s="245"/>
      <c r="D326" s="218" t="s">
        <v>152</v>
      </c>
      <c r="E326" s="246" t="s">
        <v>1</v>
      </c>
      <c r="F326" s="247" t="s">
        <v>705</v>
      </c>
      <c r="G326" s="245"/>
      <c r="H326" s="246" t="s">
        <v>1</v>
      </c>
      <c r="I326" s="248"/>
      <c r="J326" s="245"/>
      <c r="K326" s="245"/>
      <c r="L326" s="249"/>
      <c r="M326" s="250"/>
      <c r="N326" s="251"/>
      <c r="O326" s="251"/>
      <c r="P326" s="251"/>
      <c r="Q326" s="251"/>
      <c r="R326" s="251"/>
      <c r="S326" s="251"/>
      <c r="T326" s="252"/>
      <c r="AT326" s="253" t="s">
        <v>152</v>
      </c>
      <c r="AU326" s="253" t="s">
        <v>86</v>
      </c>
      <c r="AV326" s="14" t="s">
        <v>84</v>
      </c>
      <c r="AW326" s="14" t="s">
        <v>32</v>
      </c>
      <c r="AX326" s="14" t="s">
        <v>76</v>
      </c>
      <c r="AY326" s="253" t="s">
        <v>119</v>
      </c>
    </row>
    <row r="327" spans="2:51" s="14" customFormat="1" ht="12">
      <c r="B327" s="244"/>
      <c r="C327" s="245"/>
      <c r="D327" s="218" t="s">
        <v>152</v>
      </c>
      <c r="E327" s="246" t="s">
        <v>1</v>
      </c>
      <c r="F327" s="247" t="s">
        <v>415</v>
      </c>
      <c r="G327" s="245"/>
      <c r="H327" s="246" t="s">
        <v>1</v>
      </c>
      <c r="I327" s="248"/>
      <c r="J327" s="245"/>
      <c r="K327" s="245"/>
      <c r="L327" s="249"/>
      <c r="M327" s="250"/>
      <c r="N327" s="251"/>
      <c r="O327" s="251"/>
      <c r="P327" s="251"/>
      <c r="Q327" s="251"/>
      <c r="R327" s="251"/>
      <c r="S327" s="251"/>
      <c r="T327" s="252"/>
      <c r="AT327" s="253" t="s">
        <v>152</v>
      </c>
      <c r="AU327" s="253" t="s">
        <v>86</v>
      </c>
      <c r="AV327" s="14" t="s">
        <v>84</v>
      </c>
      <c r="AW327" s="14" t="s">
        <v>32</v>
      </c>
      <c r="AX327" s="14" t="s">
        <v>76</v>
      </c>
      <c r="AY327" s="253" t="s">
        <v>119</v>
      </c>
    </row>
    <row r="328" spans="2:51" s="13" customFormat="1" ht="12">
      <c r="B328" s="216"/>
      <c r="C328" s="217"/>
      <c r="D328" s="218" t="s">
        <v>152</v>
      </c>
      <c r="E328" s="219" t="s">
        <v>1</v>
      </c>
      <c r="F328" s="220" t="s">
        <v>416</v>
      </c>
      <c r="G328" s="217"/>
      <c r="H328" s="221">
        <v>237</v>
      </c>
      <c r="I328" s="222"/>
      <c r="J328" s="217"/>
      <c r="K328" s="217"/>
      <c r="L328" s="223"/>
      <c r="M328" s="224"/>
      <c r="N328" s="225"/>
      <c r="O328" s="225"/>
      <c r="P328" s="225"/>
      <c r="Q328" s="225"/>
      <c r="R328" s="225"/>
      <c r="S328" s="225"/>
      <c r="T328" s="226"/>
      <c r="AT328" s="227" t="s">
        <v>152</v>
      </c>
      <c r="AU328" s="227" t="s">
        <v>86</v>
      </c>
      <c r="AV328" s="13" t="s">
        <v>86</v>
      </c>
      <c r="AW328" s="13" t="s">
        <v>32</v>
      </c>
      <c r="AX328" s="13" t="s">
        <v>84</v>
      </c>
      <c r="AY328" s="227" t="s">
        <v>119</v>
      </c>
    </row>
    <row r="329" spans="1:65" s="2" customFormat="1" ht="21.75" customHeight="1">
      <c r="A329" s="34"/>
      <c r="B329" s="35"/>
      <c r="C329" s="203" t="s">
        <v>718</v>
      </c>
      <c r="D329" s="203" t="s">
        <v>121</v>
      </c>
      <c r="E329" s="204" t="s">
        <v>719</v>
      </c>
      <c r="F329" s="205" t="s">
        <v>720</v>
      </c>
      <c r="G329" s="206" t="s">
        <v>124</v>
      </c>
      <c r="H329" s="207">
        <v>50</v>
      </c>
      <c r="I329" s="208"/>
      <c r="J329" s="209">
        <f>ROUND(I329*H329,2)</f>
        <v>0</v>
      </c>
      <c r="K329" s="205" t="s">
        <v>125</v>
      </c>
      <c r="L329" s="39"/>
      <c r="M329" s="210" t="s">
        <v>1</v>
      </c>
      <c r="N329" s="211" t="s">
        <v>41</v>
      </c>
      <c r="O329" s="71"/>
      <c r="P329" s="212">
        <f>O329*H329</f>
        <v>0</v>
      </c>
      <c r="Q329" s="212">
        <v>0.15559</v>
      </c>
      <c r="R329" s="212">
        <f>Q329*H329</f>
        <v>7.7795000000000005</v>
      </c>
      <c r="S329" s="212">
        <v>0</v>
      </c>
      <c r="T329" s="213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214" t="s">
        <v>126</v>
      </c>
      <c r="AT329" s="214" t="s">
        <v>121</v>
      </c>
      <c r="AU329" s="214" t="s">
        <v>86</v>
      </c>
      <c r="AY329" s="17" t="s">
        <v>119</v>
      </c>
      <c r="BE329" s="215">
        <f>IF(N329="základní",J329,0)</f>
        <v>0</v>
      </c>
      <c r="BF329" s="215">
        <f>IF(N329="snížená",J329,0)</f>
        <v>0</v>
      </c>
      <c r="BG329" s="215">
        <f>IF(N329="zákl. přenesená",J329,0)</f>
        <v>0</v>
      </c>
      <c r="BH329" s="215">
        <f>IF(N329="sníž. přenesená",J329,0)</f>
        <v>0</v>
      </c>
      <c r="BI329" s="215">
        <f>IF(N329="nulová",J329,0)</f>
        <v>0</v>
      </c>
      <c r="BJ329" s="17" t="s">
        <v>84</v>
      </c>
      <c r="BK329" s="215">
        <f>ROUND(I329*H329,2)</f>
        <v>0</v>
      </c>
      <c r="BL329" s="17" t="s">
        <v>126</v>
      </c>
      <c r="BM329" s="214" t="s">
        <v>721</v>
      </c>
    </row>
    <row r="330" spans="2:51" s="14" customFormat="1" ht="12">
      <c r="B330" s="244"/>
      <c r="C330" s="245"/>
      <c r="D330" s="218" t="s">
        <v>152</v>
      </c>
      <c r="E330" s="246" t="s">
        <v>1</v>
      </c>
      <c r="F330" s="247" t="s">
        <v>722</v>
      </c>
      <c r="G330" s="245"/>
      <c r="H330" s="246" t="s">
        <v>1</v>
      </c>
      <c r="I330" s="248"/>
      <c r="J330" s="245"/>
      <c r="K330" s="245"/>
      <c r="L330" s="249"/>
      <c r="M330" s="250"/>
      <c r="N330" s="251"/>
      <c r="O330" s="251"/>
      <c r="P330" s="251"/>
      <c r="Q330" s="251"/>
      <c r="R330" s="251"/>
      <c r="S330" s="251"/>
      <c r="T330" s="252"/>
      <c r="AT330" s="253" t="s">
        <v>152</v>
      </c>
      <c r="AU330" s="253" t="s">
        <v>86</v>
      </c>
      <c r="AV330" s="14" t="s">
        <v>84</v>
      </c>
      <c r="AW330" s="14" t="s">
        <v>32</v>
      </c>
      <c r="AX330" s="14" t="s">
        <v>76</v>
      </c>
      <c r="AY330" s="253" t="s">
        <v>119</v>
      </c>
    </row>
    <row r="331" spans="2:51" s="13" customFormat="1" ht="12">
      <c r="B331" s="216"/>
      <c r="C331" s="217"/>
      <c r="D331" s="218" t="s">
        <v>152</v>
      </c>
      <c r="E331" s="219" t="s">
        <v>1</v>
      </c>
      <c r="F331" s="220" t="s">
        <v>723</v>
      </c>
      <c r="G331" s="217"/>
      <c r="H331" s="221">
        <v>50</v>
      </c>
      <c r="I331" s="222"/>
      <c r="J331" s="217"/>
      <c r="K331" s="217"/>
      <c r="L331" s="223"/>
      <c r="M331" s="224"/>
      <c r="N331" s="225"/>
      <c r="O331" s="225"/>
      <c r="P331" s="225"/>
      <c r="Q331" s="225"/>
      <c r="R331" s="225"/>
      <c r="S331" s="225"/>
      <c r="T331" s="226"/>
      <c r="AT331" s="227" t="s">
        <v>152</v>
      </c>
      <c r="AU331" s="227" t="s">
        <v>86</v>
      </c>
      <c r="AV331" s="13" t="s">
        <v>86</v>
      </c>
      <c r="AW331" s="13" t="s">
        <v>32</v>
      </c>
      <c r="AX331" s="13" t="s">
        <v>84</v>
      </c>
      <c r="AY331" s="227" t="s">
        <v>119</v>
      </c>
    </row>
    <row r="332" spans="1:65" s="2" customFormat="1" ht="21.75" customHeight="1">
      <c r="A332" s="34"/>
      <c r="B332" s="35"/>
      <c r="C332" s="203" t="s">
        <v>724</v>
      </c>
      <c r="D332" s="203" t="s">
        <v>121</v>
      </c>
      <c r="E332" s="204" t="s">
        <v>725</v>
      </c>
      <c r="F332" s="205" t="s">
        <v>726</v>
      </c>
      <c r="G332" s="206" t="s">
        <v>124</v>
      </c>
      <c r="H332" s="207">
        <v>237</v>
      </c>
      <c r="I332" s="208"/>
      <c r="J332" s="209">
        <f>ROUND(I332*H332,2)</f>
        <v>0</v>
      </c>
      <c r="K332" s="205" t="s">
        <v>125</v>
      </c>
      <c r="L332" s="39"/>
      <c r="M332" s="210" t="s">
        <v>1</v>
      </c>
      <c r="N332" s="211" t="s">
        <v>41</v>
      </c>
      <c r="O332" s="71"/>
      <c r="P332" s="212">
        <f>O332*H332</f>
        <v>0</v>
      </c>
      <c r="Q332" s="212">
        <v>0.15559</v>
      </c>
      <c r="R332" s="212">
        <f>Q332*H332</f>
        <v>36.87483</v>
      </c>
      <c r="S332" s="212">
        <v>0</v>
      </c>
      <c r="T332" s="213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214" t="s">
        <v>126</v>
      </c>
      <c r="AT332" s="214" t="s">
        <v>121</v>
      </c>
      <c r="AU332" s="214" t="s">
        <v>86</v>
      </c>
      <c r="AY332" s="17" t="s">
        <v>119</v>
      </c>
      <c r="BE332" s="215">
        <f>IF(N332="základní",J332,0)</f>
        <v>0</v>
      </c>
      <c r="BF332" s="215">
        <f>IF(N332="snížená",J332,0)</f>
        <v>0</v>
      </c>
      <c r="BG332" s="215">
        <f>IF(N332="zákl. přenesená",J332,0)</f>
        <v>0</v>
      </c>
      <c r="BH332" s="215">
        <f>IF(N332="sníž. přenesená",J332,0)</f>
        <v>0</v>
      </c>
      <c r="BI332" s="215">
        <f>IF(N332="nulová",J332,0)</f>
        <v>0</v>
      </c>
      <c r="BJ332" s="17" t="s">
        <v>84</v>
      </c>
      <c r="BK332" s="215">
        <f>ROUND(I332*H332,2)</f>
        <v>0</v>
      </c>
      <c r="BL332" s="17" t="s">
        <v>126</v>
      </c>
      <c r="BM332" s="214" t="s">
        <v>727</v>
      </c>
    </row>
    <row r="333" spans="2:51" s="14" customFormat="1" ht="12">
      <c r="B333" s="244"/>
      <c r="C333" s="245"/>
      <c r="D333" s="218" t="s">
        <v>152</v>
      </c>
      <c r="E333" s="246" t="s">
        <v>1</v>
      </c>
      <c r="F333" s="247" t="s">
        <v>415</v>
      </c>
      <c r="G333" s="245"/>
      <c r="H333" s="246" t="s">
        <v>1</v>
      </c>
      <c r="I333" s="248"/>
      <c r="J333" s="245"/>
      <c r="K333" s="245"/>
      <c r="L333" s="249"/>
      <c r="M333" s="250"/>
      <c r="N333" s="251"/>
      <c r="O333" s="251"/>
      <c r="P333" s="251"/>
      <c r="Q333" s="251"/>
      <c r="R333" s="251"/>
      <c r="S333" s="251"/>
      <c r="T333" s="252"/>
      <c r="AT333" s="253" t="s">
        <v>152</v>
      </c>
      <c r="AU333" s="253" t="s">
        <v>86</v>
      </c>
      <c r="AV333" s="14" t="s">
        <v>84</v>
      </c>
      <c r="AW333" s="14" t="s">
        <v>32</v>
      </c>
      <c r="AX333" s="14" t="s">
        <v>76</v>
      </c>
      <c r="AY333" s="253" t="s">
        <v>119</v>
      </c>
    </row>
    <row r="334" spans="2:51" s="13" customFormat="1" ht="12">
      <c r="B334" s="216"/>
      <c r="C334" s="217"/>
      <c r="D334" s="218" t="s">
        <v>152</v>
      </c>
      <c r="E334" s="219" t="s">
        <v>1</v>
      </c>
      <c r="F334" s="220" t="s">
        <v>416</v>
      </c>
      <c r="G334" s="217"/>
      <c r="H334" s="221">
        <v>237</v>
      </c>
      <c r="I334" s="222"/>
      <c r="J334" s="217"/>
      <c r="K334" s="217"/>
      <c r="L334" s="223"/>
      <c r="M334" s="224"/>
      <c r="N334" s="225"/>
      <c r="O334" s="225"/>
      <c r="P334" s="225"/>
      <c r="Q334" s="225"/>
      <c r="R334" s="225"/>
      <c r="S334" s="225"/>
      <c r="T334" s="226"/>
      <c r="AT334" s="227" t="s">
        <v>152</v>
      </c>
      <c r="AU334" s="227" t="s">
        <v>86</v>
      </c>
      <c r="AV334" s="13" t="s">
        <v>86</v>
      </c>
      <c r="AW334" s="13" t="s">
        <v>32</v>
      </c>
      <c r="AX334" s="13" t="s">
        <v>84</v>
      </c>
      <c r="AY334" s="227" t="s">
        <v>119</v>
      </c>
    </row>
    <row r="335" spans="1:65" s="2" customFormat="1" ht="66.75" customHeight="1">
      <c r="A335" s="34"/>
      <c r="B335" s="35"/>
      <c r="C335" s="203" t="s">
        <v>728</v>
      </c>
      <c r="D335" s="203" t="s">
        <v>121</v>
      </c>
      <c r="E335" s="204" t="s">
        <v>729</v>
      </c>
      <c r="F335" s="205" t="s">
        <v>730</v>
      </c>
      <c r="G335" s="206" t="s">
        <v>124</v>
      </c>
      <c r="H335" s="207">
        <v>13.2</v>
      </c>
      <c r="I335" s="208"/>
      <c r="J335" s="209">
        <f>ROUND(I335*H335,2)</f>
        <v>0</v>
      </c>
      <c r="K335" s="205" t="s">
        <v>125</v>
      </c>
      <c r="L335" s="39"/>
      <c r="M335" s="210" t="s">
        <v>1</v>
      </c>
      <c r="N335" s="211" t="s">
        <v>41</v>
      </c>
      <c r="O335" s="71"/>
      <c r="P335" s="212">
        <f>O335*H335</f>
        <v>0</v>
      </c>
      <c r="Q335" s="212">
        <v>0.08425</v>
      </c>
      <c r="R335" s="212">
        <f>Q335*H335</f>
        <v>1.1121</v>
      </c>
      <c r="S335" s="212">
        <v>0</v>
      </c>
      <c r="T335" s="213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214" t="s">
        <v>126</v>
      </c>
      <c r="AT335" s="214" t="s">
        <v>121</v>
      </c>
      <c r="AU335" s="214" t="s">
        <v>86</v>
      </c>
      <c r="AY335" s="17" t="s">
        <v>119</v>
      </c>
      <c r="BE335" s="215">
        <f>IF(N335="základní",J335,0)</f>
        <v>0</v>
      </c>
      <c r="BF335" s="215">
        <f>IF(N335="snížená",J335,0)</f>
        <v>0</v>
      </c>
      <c r="BG335" s="215">
        <f>IF(N335="zákl. přenesená",J335,0)</f>
        <v>0</v>
      </c>
      <c r="BH335" s="215">
        <f>IF(N335="sníž. přenesená",J335,0)</f>
        <v>0</v>
      </c>
      <c r="BI335" s="215">
        <f>IF(N335="nulová",J335,0)</f>
        <v>0</v>
      </c>
      <c r="BJ335" s="17" t="s">
        <v>84</v>
      </c>
      <c r="BK335" s="215">
        <f>ROUND(I335*H335,2)</f>
        <v>0</v>
      </c>
      <c r="BL335" s="17" t="s">
        <v>126</v>
      </c>
      <c r="BM335" s="214" t="s">
        <v>731</v>
      </c>
    </row>
    <row r="336" spans="1:65" s="2" customFormat="1" ht="16.5" customHeight="1">
      <c r="A336" s="34"/>
      <c r="B336" s="35"/>
      <c r="C336" s="228" t="s">
        <v>732</v>
      </c>
      <c r="D336" s="228" t="s">
        <v>257</v>
      </c>
      <c r="E336" s="229" t="s">
        <v>733</v>
      </c>
      <c r="F336" s="230" t="s">
        <v>734</v>
      </c>
      <c r="G336" s="231" t="s">
        <v>124</v>
      </c>
      <c r="H336" s="232">
        <v>13.86</v>
      </c>
      <c r="I336" s="233"/>
      <c r="J336" s="234">
        <f>ROUND(I336*H336,2)</f>
        <v>0</v>
      </c>
      <c r="K336" s="230" t="s">
        <v>1</v>
      </c>
      <c r="L336" s="235"/>
      <c r="M336" s="236" t="s">
        <v>1</v>
      </c>
      <c r="N336" s="237" t="s">
        <v>41</v>
      </c>
      <c r="O336" s="71"/>
      <c r="P336" s="212">
        <f>O336*H336</f>
        <v>0</v>
      </c>
      <c r="Q336" s="212">
        <v>0.1455</v>
      </c>
      <c r="R336" s="212">
        <f>Q336*H336</f>
        <v>2.0166299999999997</v>
      </c>
      <c r="S336" s="212">
        <v>0</v>
      </c>
      <c r="T336" s="213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214" t="s">
        <v>154</v>
      </c>
      <c r="AT336" s="214" t="s">
        <v>257</v>
      </c>
      <c r="AU336" s="214" t="s">
        <v>86</v>
      </c>
      <c r="AY336" s="17" t="s">
        <v>119</v>
      </c>
      <c r="BE336" s="215">
        <f>IF(N336="základní",J336,0)</f>
        <v>0</v>
      </c>
      <c r="BF336" s="215">
        <f>IF(N336="snížená",J336,0)</f>
        <v>0</v>
      </c>
      <c r="BG336" s="215">
        <f>IF(N336="zákl. přenesená",J336,0)</f>
        <v>0</v>
      </c>
      <c r="BH336" s="215">
        <f>IF(N336="sníž. přenesená",J336,0)</f>
        <v>0</v>
      </c>
      <c r="BI336" s="215">
        <f>IF(N336="nulová",J336,0)</f>
        <v>0</v>
      </c>
      <c r="BJ336" s="17" t="s">
        <v>84</v>
      </c>
      <c r="BK336" s="215">
        <f>ROUND(I336*H336,2)</f>
        <v>0</v>
      </c>
      <c r="BL336" s="17" t="s">
        <v>126</v>
      </c>
      <c r="BM336" s="214" t="s">
        <v>735</v>
      </c>
    </row>
    <row r="337" spans="2:51" s="13" customFormat="1" ht="12">
      <c r="B337" s="216"/>
      <c r="C337" s="217"/>
      <c r="D337" s="218" t="s">
        <v>152</v>
      </c>
      <c r="E337" s="219" t="s">
        <v>1</v>
      </c>
      <c r="F337" s="220" t="s">
        <v>736</v>
      </c>
      <c r="G337" s="217"/>
      <c r="H337" s="221">
        <v>13.86</v>
      </c>
      <c r="I337" s="222"/>
      <c r="J337" s="217"/>
      <c r="K337" s="217"/>
      <c r="L337" s="223"/>
      <c r="M337" s="224"/>
      <c r="N337" s="225"/>
      <c r="O337" s="225"/>
      <c r="P337" s="225"/>
      <c r="Q337" s="225"/>
      <c r="R337" s="225"/>
      <c r="S337" s="225"/>
      <c r="T337" s="226"/>
      <c r="AT337" s="227" t="s">
        <v>152</v>
      </c>
      <c r="AU337" s="227" t="s">
        <v>86</v>
      </c>
      <c r="AV337" s="13" t="s">
        <v>86</v>
      </c>
      <c r="AW337" s="13" t="s">
        <v>32</v>
      </c>
      <c r="AX337" s="13" t="s">
        <v>84</v>
      </c>
      <c r="AY337" s="227" t="s">
        <v>119</v>
      </c>
    </row>
    <row r="338" spans="1:65" s="2" customFormat="1" ht="66.75" customHeight="1">
      <c r="A338" s="34"/>
      <c r="B338" s="35"/>
      <c r="C338" s="203" t="s">
        <v>737</v>
      </c>
      <c r="D338" s="203" t="s">
        <v>121</v>
      </c>
      <c r="E338" s="204" t="s">
        <v>729</v>
      </c>
      <c r="F338" s="205" t="s">
        <v>730</v>
      </c>
      <c r="G338" s="206" t="s">
        <v>124</v>
      </c>
      <c r="H338" s="207">
        <v>41</v>
      </c>
      <c r="I338" s="208"/>
      <c r="J338" s="209">
        <f>ROUND(I338*H338,2)</f>
        <v>0</v>
      </c>
      <c r="K338" s="205" t="s">
        <v>125</v>
      </c>
      <c r="L338" s="39"/>
      <c r="M338" s="210" t="s">
        <v>1</v>
      </c>
      <c r="N338" s="211" t="s">
        <v>41</v>
      </c>
      <c r="O338" s="71"/>
      <c r="P338" s="212">
        <f>O338*H338</f>
        <v>0</v>
      </c>
      <c r="Q338" s="212">
        <v>0.08425</v>
      </c>
      <c r="R338" s="212">
        <f>Q338*H338</f>
        <v>3.45425</v>
      </c>
      <c r="S338" s="212">
        <v>0</v>
      </c>
      <c r="T338" s="213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214" t="s">
        <v>126</v>
      </c>
      <c r="AT338" s="214" t="s">
        <v>121</v>
      </c>
      <c r="AU338" s="214" t="s">
        <v>86</v>
      </c>
      <c r="AY338" s="17" t="s">
        <v>119</v>
      </c>
      <c r="BE338" s="215">
        <f>IF(N338="základní",J338,0)</f>
        <v>0</v>
      </c>
      <c r="BF338" s="215">
        <f>IF(N338="snížená",J338,0)</f>
        <v>0</v>
      </c>
      <c r="BG338" s="215">
        <f>IF(N338="zákl. přenesená",J338,0)</f>
        <v>0</v>
      </c>
      <c r="BH338" s="215">
        <f>IF(N338="sníž. přenesená",J338,0)</f>
        <v>0</v>
      </c>
      <c r="BI338" s="215">
        <f>IF(N338="nulová",J338,0)</f>
        <v>0</v>
      </c>
      <c r="BJ338" s="17" t="s">
        <v>84</v>
      </c>
      <c r="BK338" s="215">
        <f>ROUND(I338*H338,2)</f>
        <v>0</v>
      </c>
      <c r="BL338" s="17" t="s">
        <v>126</v>
      </c>
      <c r="BM338" s="214" t="s">
        <v>738</v>
      </c>
    </row>
    <row r="339" spans="2:51" s="14" customFormat="1" ht="12">
      <c r="B339" s="244"/>
      <c r="C339" s="245"/>
      <c r="D339" s="218" t="s">
        <v>152</v>
      </c>
      <c r="E339" s="246" t="s">
        <v>1</v>
      </c>
      <c r="F339" s="247" t="s">
        <v>739</v>
      </c>
      <c r="G339" s="245"/>
      <c r="H339" s="246" t="s">
        <v>1</v>
      </c>
      <c r="I339" s="248"/>
      <c r="J339" s="245"/>
      <c r="K339" s="245"/>
      <c r="L339" s="249"/>
      <c r="M339" s="250"/>
      <c r="N339" s="251"/>
      <c r="O339" s="251"/>
      <c r="P339" s="251"/>
      <c r="Q339" s="251"/>
      <c r="R339" s="251"/>
      <c r="S339" s="251"/>
      <c r="T339" s="252"/>
      <c r="AT339" s="253" t="s">
        <v>152</v>
      </c>
      <c r="AU339" s="253" t="s">
        <v>86</v>
      </c>
      <c r="AV339" s="14" t="s">
        <v>84</v>
      </c>
      <c r="AW339" s="14" t="s">
        <v>32</v>
      </c>
      <c r="AX339" s="14" t="s">
        <v>76</v>
      </c>
      <c r="AY339" s="253" t="s">
        <v>119</v>
      </c>
    </row>
    <row r="340" spans="2:51" s="13" customFormat="1" ht="12">
      <c r="B340" s="216"/>
      <c r="C340" s="217"/>
      <c r="D340" s="218" t="s">
        <v>152</v>
      </c>
      <c r="E340" s="219" t="s">
        <v>388</v>
      </c>
      <c r="F340" s="220" t="s">
        <v>740</v>
      </c>
      <c r="G340" s="217"/>
      <c r="H340" s="221">
        <v>41</v>
      </c>
      <c r="I340" s="222"/>
      <c r="J340" s="217"/>
      <c r="K340" s="217"/>
      <c r="L340" s="223"/>
      <c r="M340" s="224"/>
      <c r="N340" s="225"/>
      <c r="O340" s="225"/>
      <c r="P340" s="225"/>
      <c r="Q340" s="225"/>
      <c r="R340" s="225"/>
      <c r="S340" s="225"/>
      <c r="T340" s="226"/>
      <c r="AT340" s="227" t="s">
        <v>152</v>
      </c>
      <c r="AU340" s="227" t="s">
        <v>86</v>
      </c>
      <c r="AV340" s="13" t="s">
        <v>86</v>
      </c>
      <c r="AW340" s="13" t="s">
        <v>32</v>
      </c>
      <c r="AX340" s="13" t="s">
        <v>84</v>
      </c>
      <c r="AY340" s="227" t="s">
        <v>119</v>
      </c>
    </row>
    <row r="341" spans="1:65" s="2" customFormat="1" ht="16.5" customHeight="1">
      <c r="A341" s="34"/>
      <c r="B341" s="35"/>
      <c r="C341" s="228" t="s">
        <v>741</v>
      </c>
      <c r="D341" s="228" t="s">
        <v>257</v>
      </c>
      <c r="E341" s="229" t="s">
        <v>742</v>
      </c>
      <c r="F341" s="230" t="s">
        <v>743</v>
      </c>
      <c r="G341" s="231" t="s">
        <v>124</v>
      </c>
      <c r="H341" s="232">
        <v>43.05</v>
      </c>
      <c r="I341" s="233"/>
      <c r="J341" s="234">
        <f>ROUND(I341*H341,2)</f>
        <v>0</v>
      </c>
      <c r="K341" s="230" t="s">
        <v>125</v>
      </c>
      <c r="L341" s="235"/>
      <c r="M341" s="236" t="s">
        <v>1</v>
      </c>
      <c r="N341" s="237" t="s">
        <v>41</v>
      </c>
      <c r="O341" s="71"/>
      <c r="P341" s="212">
        <f>O341*H341</f>
        <v>0</v>
      </c>
      <c r="Q341" s="212">
        <v>0.131</v>
      </c>
      <c r="R341" s="212">
        <f>Q341*H341</f>
        <v>5.63955</v>
      </c>
      <c r="S341" s="212">
        <v>0</v>
      </c>
      <c r="T341" s="213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214" t="s">
        <v>154</v>
      </c>
      <c r="AT341" s="214" t="s">
        <v>257</v>
      </c>
      <c r="AU341" s="214" t="s">
        <v>86</v>
      </c>
      <c r="AY341" s="17" t="s">
        <v>119</v>
      </c>
      <c r="BE341" s="215">
        <f>IF(N341="základní",J341,0)</f>
        <v>0</v>
      </c>
      <c r="BF341" s="215">
        <f>IF(N341="snížená",J341,0)</f>
        <v>0</v>
      </c>
      <c r="BG341" s="215">
        <f>IF(N341="zákl. přenesená",J341,0)</f>
        <v>0</v>
      </c>
      <c r="BH341" s="215">
        <f>IF(N341="sníž. přenesená",J341,0)</f>
        <v>0</v>
      </c>
      <c r="BI341" s="215">
        <f>IF(N341="nulová",J341,0)</f>
        <v>0</v>
      </c>
      <c r="BJ341" s="17" t="s">
        <v>84</v>
      </c>
      <c r="BK341" s="215">
        <f>ROUND(I341*H341,2)</f>
        <v>0</v>
      </c>
      <c r="BL341" s="17" t="s">
        <v>126</v>
      </c>
      <c r="BM341" s="214" t="s">
        <v>744</v>
      </c>
    </row>
    <row r="342" spans="2:51" s="13" customFormat="1" ht="12">
      <c r="B342" s="216"/>
      <c r="C342" s="217"/>
      <c r="D342" s="218" t="s">
        <v>152</v>
      </c>
      <c r="E342" s="219" t="s">
        <v>1</v>
      </c>
      <c r="F342" s="220" t="s">
        <v>745</v>
      </c>
      <c r="G342" s="217"/>
      <c r="H342" s="221">
        <v>43.05</v>
      </c>
      <c r="I342" s="222"/>
      <c r="J342" s="217"/>
      <c r="K342" s="217"/>
      <c r="L342" s="223"/>
      <c r="M342" s="224"/>
      <c r="N342" s="225"/>
      <c r="O342" s="225"/>
      <c r="P342" s="225"/>
      <c r="Q342" s="225"/>
      <c r="R342" s="225"/>
      <c r="S342" s="225"/>
      <c r="T342" s="226"/>
      <c r="AT342" s="227" t="s">
        <v>152</v>
      </c>
      <c r="AU342" s="227" t="s">
        <v>86</v>
      </c>
      <c r="AV342" s="13" t="s">
        <v>86</v>
      </c>
      <c r="AW342" s="13" t="s">
        <v>32</v>
      </c>
      <c r="AX342" s="13" t="s">
        <v>84</v>
      </c>
      <c r="AY342" s="227" t="s">
        <v>119</v>
      </c>
    </row>
    <row r="343" spans="1:65" s="2" customFormat="1" ht="66.75" customHeight="1">
      <c r="A343" s="34"/>
      <c r="B343" s="35"/>
      <c r="C343" s="203" t="s">
        <v>746</v>
      </c>
      <c r="D343" s="203" t="s">
        <v>121</v>
      </c>
      <c r="E343" s="204" t="s">
        <v>747</v>
      </c>
      <c r="F343" s="205" t="s">
        <v>748</v>
      </c>
      <c r="G343" s="206" t="s">
        <v>124</v>
      </c>
      <c r="H343" s="207">
        <v>676</v>
      </c>
      <c r="I343" s="208"/>
      <c r="J343" s="209">
        <f>ROUND(I343*H343,2)</f>
        <v>0</v>
      </c>
      <c r="K343" s="205" t="s">
        <v>125</v>
      </c>
      <c r="L343" s="39"/>
      <c r="M343" s="210" t="s">
        <v>1</v>
      </c>
      <c r="N343" s="211" t="s">
        <v>41</v>
      </c>
      <c r="O343" s="71"/>
      <c r="P343" s="212">
        <f>O343*H343</f>
        <v>0</v>
      </c>
      <c r="Q343" s="212">
        <v>0.08425</v>
      </c>
      <c r="R343" s="212">
        <f>Q343*H343</f>
        <v>56.953</v>
      </c>
      <c r="S343" s="212">
        <v>0</v>
      </c>
      <c r="T343" s="213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214" t="s">
        <v>126</v>
      </c>
      <c r="AT343" s="214" t="s">
        <v>121</v>
      </c>
      <c r="AU343" s="214" t="s">
        <v>86</v>
      </c>
      <c r="AY343" s="17" t="s">
        <v>119</v>
      </c>
      <c r="BE343" s="215">
        <f>IF(N343="základní",J343,0)</f>
        <v>0</v>
      </c>
      <c r="BF343" s="215">
        <f>IF(N343="snížená",J343,0)</f>
        <v>0</v>
      </c>
      <c r="BG343" s="215">
        <f>IF(N343="zákl. přenesená",J343,0)</f>
        <v>0</v>
      </c>
      <c r="BH343" s="215">
        <f>IF(N343="sníž. přenesená",J343,0)</f>
        <v>0</v>
      </c>
      <c r="BI343" s="215">
        <f>IF(N343="nulová",J343,0)</f>
        <v>0</v>
      </c>
      <c r="BJ343" s="17" t="s">
        <v>84</v>
      </c>
      <c r="BK343" s="215">
        <f>ROUND(I343*H343,2)</f>
        <v>0</v>
      </c>
      <c r="BL343" s="17" t="s">
        <v>126</v>
      </c>
      <c r="BM343" s="214" t="s">
        <v>749</v>
      </c>
    </row>
    <row r="344" spans="2:51" s="14" customFormat="1" ht="12">
      <c r="B344" s="244"/>
      <c r="C344" s="245"/>
      <c r="D344" s="218" t="s">
        <v>152</v>
      </c>
      <c r="E344" s="246" t="s">
        <v>1</v>
      </c>
      <c r="F344" s="247" t="s">
        <v>750</v>
      </c>
      <c r="G344" s="245"/>
      <c r="H344" s="246" t="s">
        <v>1</v>
      </c>
      <c r="I344" s="248"/>
      <c r="J344" s="245"/>
      <c r="K344" s="245"/>
      <c r="L344" s="249"/>
      <c r="M344" s="250"/>
      <c r="N344" s="251"/>
      <c r="O344" s="251"/>
      <c r="P344" s="251"/>
      <c r="Q344" s="251"/>
      <c r="R344" s="251"/>
      <c r="S344" s="251"/>
      <c r="T344" s="252"/>
      <c r="AT344" s="253" t="s">
        <v>152</v>
      </c>
      <c r="AU344" s="253" t="s">
        <v>86</v>
      </c>
      <c r="AV344" s="14" t="s">
        <v>84</v>
      </c>
      <c r="AW344" s="14" t="s">
        <v>32</v>
      </c>
      <c r="AX344" s="14" t="s">
        <v>76</v>
      </c>
      <c r="AY344" s="253" t="s">
        <v>119</v>
      </c>
    </row>
    <row r="345" spans="2:51" s="13" customFormat="1" ht="12">
      <c r="B345" s="216"/>
      <c r="C345" s="217"/>
      <c r="D345" s="218" t="s">
        <v>152</v>
      </c>
      <c r="E345" s="219" t="s">
        <v>368</v>
      </c>
      <c r="F345" s="220" t="s">
        <v>751</v>
      </c>
      <c r="G345" s="217"/>
      <c r="H345" s="221">
        <v>676</v>
      </c>
      <c r="I345" s="222"/>
      <c r="J345" s="217"/>
      <c r="K345" s="217"/>
      <c r="L345" s="223"/>
      <c r="M345" s="224"/>
      <c r="N345" s="225"/>
      <c r="O345" s="225"/>
      <c r="P345" s="225"/>
      <c r="Q345" s="225"/>
      <c r="R345" s="225"/>
      <c r="S345" s="225"/>
      <c r="T345" s="226"/>
      <c r="AT345" s="227" t="s">
        <v>152</v>
      </c>
      <c r="AU345" s="227" t="s">
        <v>86</v>
      </c>
      <c r="AV345" s="13" t="s">
        <v>86</v>
      </c>
      <c r="AW345" s="13" t="s">
        <v>32</v>
      </c>
      <c r="AX345" s="13" t="s">
        <v>84</v>
      </c>
      <c r="AY345" s="227" t="s">
        <v>119</v>
      </c>
    </row>
    <row r="346" spans="1:65" s="2" customFormat="1" ht="16.5" customHeight="1">
      <c r="A346" s="34"/>
      <c r="B346" s="35"/>
      <c r="C346" s="228" t="s">
        <v>752</v>
      </c>
      <c r="D346" s="228" t="s">
        <v>257</v>
      </c>
      <c r="E346" s="229" t="s">
        <v>742</v>
      </c>
      <c r="F346" s="230" t="s">
        <v>743</v>
      </c>
      <c r="G346" s="231" t="s">
        <v>124</v>
      </c>
      <c r="H346" s="232">
        <v>706.65</v>
      </c>
      <c r="I346" s="233"/>
      <c r="J346" s="234">
        <f>ROUND(I346*H346,2)</f>
        <v>0</v>
      </c>
      <c r="K346" s="230" t="s">
        <v>125</v>
      </c>
      <c r="L346" s="235"/>
      <c r="M346" s="236" t="s">
        <v>1</v>
      </c>
      <c r="N346" s="237" t="s">
        <v>41</v>
      </c>
      <c r="O346" s="71"/>
      <c r="P346" s="212">
        <f>O346*H346</f>
        <v>0</v>
      </c>
      <c r="Q346" s="212">
        <v>0.131</v>
      </c>
      <c r="R346" s="212">
        <f>Q346*H346</f>
        <v>92.57115</v>
      </c>
      <c r="S346" s="212">
        <v>0</v>
      </c>
      <c r="T346" s="213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214" t="s">
        <v>154</v>
      </c>
      <c r="AT346" s="214" t="s">
        <v>257</v>
      </c>
      <c r="AU346" s="214" t="s">
        <v>86</v>
      </c>
      <c r="AY346" s="17" t="s">
        <v>119</v>
      </c>
      <c r="BE346" s="215">
        <f>IF(N346="základní",J346,0)</f>
        <v>0</v>
      </c>
      <c r="BF346" s="215">
        <f>IF(N346="snížená",J346,0)</f>
        <v>0</v>
      </c>
      <c r="BG346" s="215">
        <f>IF(N346="zákl. přenesená",J346,0)</f>
        <v>0</v>
      </c>
      <c r="BH346" s="215">
        <f>IF(N346="sníž. přenesená",J346,0)</f>
        <v>0</v>
      </c>
      <c r="BI346" s="215">
        <f>IF(N346="nulová",J346,0)</f>
        <v>0</v>
      </c>
      <c r="BJ346" s="17" t="s">
        <v>84</v>
      </c>
      <c r="BK346" s="215">
        <f>ROUND(I346*H346,2)</f>
        <v>0</v>
      </c>
      <c r="BL346" s="17" t="s">
        <v>126</v>
      </c>
      <c r="BM346" s="214" t="s">
        <v>753</v>
      </c>
    </row>
    <row r="347" spans="2:51" s="13" customFormat="1" ht="12">
      <c r="B347" s="216"/>
      <c r="C347" s="217"/>
      <c r="D347" s="218" t="s">
        <v>152</v>
      </c>
      <c r="E347" s="219" t="s">
        <v>1</v>
      </c>
      <c r="F347" s="220" t="s">
        <v>754</v>
      </c>
      <c r="G347" s="217"/>
      <c r="H347" s="221">
        <v>706.65</v>
      </c>
      <c r="I347" s="222"/>
      <c r="J347" s="217"/>
      <c r="K347" s="217"/>
      <c r="L347" s="223"/>
      <c r="M347" s="224"/>
      <c r="N347" s="225"/>
      <c r="O347" s="225"/>
      <c r="P347" s="225"/>
      <c r="Q347" s="225"/>
      <c r="R347" s="225"/>
      <c r="S347" s="225"/>
      <c r="T347" s="226"/>
      <c r="AT347" s="227" t="s">
        <v>152</v>
      </c>
      <c r="AU347" s="227" t="s">
        <v>86</v>
      </c>
      <c r="AV347" s="13" t="s">
        <v>86</v>
      </c>
      <c r="AW347" s="13" t="s">
        <v>32</v>
      </c>
      <c r="AX347" s="13" t="s">
        <v>84</v>
      </c>
      <c r="AY347" s="227" t="s">
        <v>119</v>
      </c>
    </row>
    <row r="348" spans="1:65" s="2" customFormat="1" ht="21.75" customHeight="1">
      <c r="A348" s="34"/>
      <c r="B348" s="35"/>
      <c r="C348" s="228" t="s">
        <v>755</v>
      </c>
      <c r="D348" s="228" t="s">
        <v>257</v>
      </c>
      <c r="E348" s="229" t="s">
        <v>756</v>
      </c>
      <c r="F348" s="230" t="s">
        <v>757</v>
      </c>
      <c r="G348" s="231" t="s">
        <v>124</v>
      </c>
      <c r="H348" s="232">
        <v>3.15</v>
      </c>
      <c r="I348" s="233"/>
      <c r="J348" s="234">
        <f>ROUND(I348*H348,2)</f>
        <v>0</v>
      </c>
      <c r="K348" s="230" t="s">
        <v>125</v>
      </c>
      <c r="L348" s="235"/>
      <c r="M348" s="236" t="s">
        <v>1</v>
      </c>
      <c r="N348" s="237" t="s">
        <v>41</v>
      </c>
      <c r="O348" s="71"/>
      <c r="P348" s="212">
        <f>O348*H348</f>
        <v>0</v>
      </c>
      <c r="Q348" s="212">
        <v>0.131</v>
      </c>
      <c r="R348" s="212">
        <f>Q348*H348</f>
        <v>0.41265</v>
      </c>
      <c r="S348" s="212">
        <v>0</v>
      </c>
      <c r="T348" s="213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214" t="s">
        <v>154</v>
      </c>
      <c r="AT348" s="214" t="s">
        <v>257</v>
      </c>
      <c r="AU348" s="214" t="s">
        <v>86</v>
      </c>
      <c r="AY348" s="17" t="s">
        <v>119</v>
      </c>
      <c r="BE348" s="215">
        <f>IF(N348="základní",J348,0)</f>
        <v>0</v>
      </c>
      <c r="BF348" s="215">
        <f>IF(N348="snížená",J348,0)</f>
        <v>0</v>
      </c>
      <c r="BG348" s="215">
        <f>IF(N348="zákl. přenesená",J348,0)</f>
        <v>0</v>
      </c>
      <c r="BH348" s="215">
        <f>IF(N348="sníž. přenesená",J348,0)</f>
        <v>0</v>
      </c>
      <c r="BI348" s="215">
        <f>IF(N348="nulová",J348,0)</f>
        <v>0</v>
      </c>
      <c r="BJ348" s="17" t="s">
        <v>84</v>
      </c>
      <c r="BK348" s="215">
        <f>ROUND(I348*H348,2)</f>
        <v>0</v>
      </c>
      <c r="BL348" s="17" t="s">
        <v>126</v>
      </c>
      <c r="BM348" s="214" t="s">
        <v>758</v>
      </c>
    </row>
    <row r="349" spans="2:51" s="13" customFormat="1" ht="12">
      <c r="B349" s="216"/>
      <c r="C349" s="217"/>
      <c r="D349" s="218" t="s">
        <v>152</v>
      </c>
      <c r="E349" s="219" t="s">
        <v>1</v>
      </c>
      <c r="F349" s="220" t="s">
        <v>759</v>
      </c>
      <c r="G349" s="217"/>
      <c r="H349" s="221">
        <v>3.15</v>
      </c>
      <c r="I349" s="222"/>
      <c r="J349" s="217"/>
      <c r="K349" s="217"/>
      <c r="L349" s="223"/>
      <c r="M349" s="224"/>
      <c r="N349" s="225"/>
      <c r="O349" s="225"/>
      <c r="P349" s="225"/>
      <c r="Q349" s="225"/>
      <c r="R349" s="225"/>
      <c r="S349" s="225"/>
      <c r="T349" s="226"/>
      <c r="AT349" s="227" t="s">
        <v>152</v>
      </c>
      <c r="AU349" s="227" t="s">
        <v>86</v>
      </c>
      <c r="AV349" s="13" t="s">
        <v>86</v>
      </c>
      <c r="AW349" s="13" t="s">
        <v>32</v>
      </c>
      <c r="AX349" s="13" t="s">
        <v>84</v>
      </c>
      <c r="AY349" s="227" t="s">
        <v>119</v>
      </c>
    </row>
    <row r="350" spans="1:65" s="2" customFormat="1" ht="33" customHeight="1">
      <c r="A350" s="34"/>
      <c r="B350" s="35"/>
      <c r="C350" s="203" t="s">
        <v>760</v>
      </c>
      <c r="D350" s="203" t="s">
        <v>121</v>
      </c>
      <c r="E350" s="204" t="s">
        <v>761</v>
      </c>
      <c r="F350" s="205" t="s">
        <v>762</v>
      </c>
      <c r="G350" s="206" t="s">
        <v>124</v>
      </c>
      <c r="H350" s="207">
        <v>3</v>
      </c>
      <c r="I350" s="208"/>
      <c r="J350" s="209">
        <f>ROUND(I350*H350,2)</f>
        <v>0</v>
      </c>
      <c r="K350" s="205" t="s">
        <v>125</v>
      </c>
      <c r="L350" s="39"/>
      <c r="M350" s="210" t="s">
        <v>1</v>
      </c>
      <c r="N350" s="211" t="s">
        <v>41</v>
      </c>
      <c r="O350" s="71"/>
      <c r="P350" s="212">
        <f>O350*H350</f>
        <v>0</v>
      </c>
      <c r="Q350" s="212">
        <v>0</v>
      </c>
      <c r="R350" s="212">
        <f>Q350*H350</f>
        <v>0</v>
      </c>
      <c r="S350" s="212">
        <v>0</v>
      </c>
      <c r="T350" s="213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214" t="s">
        <v>126</v>
      </c>
      <c r="AT350" s="214" t="s">
        <v>121</v>
      </c>
      <c r="AU350" s="214" t="s">
        <v>86</v>
      </c>
      <c r="AY350" s="17" t="s">
        <v>119</v>
      </c>
      <c r="BE350" s="215">
        <f>IF(N350="základní",J350,0)</f>
        <v>0</v>
      </c>
      <c r="BF350" s="215">
        <f>IF(N350="snížená",J350,0)</f>
        <v>0</v>
      </c>
      <c r="BG350" s="215">
        <f>IF(N350="zákl. přenesená",J350,0)</f>
        <v>0</v>
      </c>
      <c r="BH350" s="215">
        <f>IF(N350="sníž. přenesená",J350,0)</f>
        <v>0</v>
      </c>
      <c r="BI350" s="215">
        <f>IF(N350="nulová",J350,0)</f>
        <v>0</v>
      </c>
      <c r="BJ350" s="17" t="s">
        <v>84</v>
      </c>
      <c r="BK350" s="215">
        <f>ROUND(I350*H350,2)</f>
        <v>0</v>
      </c>
      <c r="BL350" s="17" t="s">
        <v>126</v>
      </c>
      <c r="BM350" s="214" t="s">
        <v>763</v>
      </c>
    </row>
    <row r="351" spans="1:65" s="2" customFormat="1" ht="66.75" customHeight="1">
      <c r="A351" s="34"/>
      <c r="B351" s="35"/>
      <c r="C351" s="203" t="s">
        <v>764</v>
      </c>
      <c r="D351" s="203" t="s">
        <v>121</v>
      </c>
      <c r="E351" s="204" t="s">
        <v>765</v>
      </c>
      <c r="F351" s="205" t="s">
        <v>766</v>
      </c>
      <c r="G351" s="206" t="s">
        <v>124</v>
      </c>
      <c r="H351" s="207">
        <v>46</v>
      </c>
      <c r="I351" s="208"/>
      <c r="J351" s="209">
        <f>ROUND(I351*H351,2)</f>
        <v>0</v>
      </c>
      <c r="K351" s="205" t="s">
        <v>125</v>
      </c>
      <c r="L351" s="39"/>
      <c r="M351" s="210" t="s">
        <v>1</v>
      </c>
      <c r="N351" s="211" t="s">
        <v>41</v>
      </c>
      <c r="O351" s="71"/>
      <c r="P351" s="212">
        <f>O351*H351</f>
        <v>0</v>
      </c>
      <c r="Q351" s="212">
        <v>0.10362</v>
      </c>
      <c r="R351" s="212">
        <f>Q351*H351</f>
        <v>4.76652</v>
      </c>
      <c r="S351" s="212">
        <v>0</v>
      </c>
      <c r="T351" s="213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214" t="s">
        <v>126</v>
      </c>
      <c r="AT351" s="214" t="s">
        <v>121</v>
      </c>
      <c r="AU351" s="214" t="s">
        <v>86</v>
      </c>
      <c r="AY351" s="17" t="s">
        <v>119</v>
      </c>
      <c r="BE351" s="215">
        <f>IF(N351="základní",J351,0)</f>
        <v>0</v>
      </c>
      <c r="BF351" s="215">
        <f>IF(N351="snížená",J351,0)</f>
        <v>0</v>
      </c>
      <c r="BG351" s="215">
        <f>IF(N351="zákl. přenesená",J351,0)</f>
        <v>0</v>
      </c>
      <c r="BH351" s="215">
        <f>IF(N351="sníž. přenesená",J351,0)</f>
        <v>0</v>
      </c>
      <c r="BI351" s="215">
        <f>IF(N351="nulová",J351,0)</f>
        <v>0</v>
      </c>
      <c r="BJ351" s="17" t="s">
        <v>84</v>
      </c>
      <c r="BK351" s="215">
        <f>ROUND(I351*H351,2)</f>
        <v>0</v>
      </c>
      <c r="BL351" s="17" t="s">
        <v>126</v>
      </c>
      <c r="BM351" s="214" t="s">
        <v>767</v>
      </c>
    </row>
    <row r="352" spans="2:51" s="14" customFormat="1" ht="12">
      <c r="B352" s="244"/>
      <c r="C352" s="245"/>
      <c r="D352" s="218" t="s">
        <v>152</v>
      </c>
      <c r="E352" s="246" t="s">
        <v>1</v>
      </c>
      <c r="F352" s="247" t="s">
        <v>750</v>
      </c>
      <c r="G352" s="245"/>
      <c r="H352" s="246" t="s">
        <v>1</v>
      </c>
      <c r="I352" s="248"/>
      <c r="J352" s="245"/>
      <c r="K352" s="245"/>
      <c r="L352" s="249"/>
      <c r="M352" s="250"/>
      <c r="N352" s="251"/>
      <c r="O352" s="251"/>
      <c r="P352" s="251"/>
      <c r="Q352" s="251"/>
      <c r="R352" s="251"/>
      <c r="S352" s="251"/>
      <c r="T352" s="252"/>
      <c r="AT352" s="253" t="s">
        <v>152</v>
      </c>
      <c r="AU352" s="253" t="s">
        <v>86</v>
      </c>
      <c r="AV352" s="14" t="s">
        <v>84</v>
      </c>
      <c r="AW352" s="14" t="s">
        <v>32</v>
      </c>
      <c r="AX352" s="14" t="s">
        <v>76</v>
      </c>
      <c r="AY352" s="253" t="s">
        <v>119</v>
      </c>
    </row>
    <row r="353" spans="2:51" s="13" customFormat="1" ht="12">
      <c r="B353" s="216"/>
      <c r="C353" s="217"/>
      <c r="D353" s="218" t="s">
        <v>152</v>
      </c>
      <c r="E353" s="219" t="s">
        <v>370</v>
      </c>
      <c r="F353" s="220" t="s">
        <v>768</v>
      </c>
      <c r="G353" s="217"/>
      <c r="H353" s="221">
        <v>46</v>
      </c>
      <c r="I353" s="222"/>
      <c r="J353" s="217"/>
      <c r="K353" s="217"/>
      <c r="L353" s="223"/>
      <c r="M353" s="224"/>
      <c r="N353" s="225"/>
      <c r="O353" s="225"/>
      <c r="P353" s="225"/>
      <c r="Q353" s="225"/>
      <c r="R353" s="225"/>
      <c r="S353" s="225"/>
      <c r="T353" s="226"/>
      <c r="AT353" s="227" t="s">
        <v>152</v>
      </c>
      <c r="AU353" s="227" t="s">
        <v>86</v>
      </c>
      <c r="AV353" s="13" t="s">
        <v>86</v>
      </c>
      <c r="AW353" s="13" t="s">
        <v>32</v>
      </c>
      <c r="AX353" s="13" t="s">
        <v>84</v>
      </c>
      <c r="AY353" s="227" t="s">
        <v>119</v>
      </c>
    </row>
    <row r="354" spans="1:65" s="2" customFormat="1" ht="16.5" customHeight="1">
      <c r="A354" s="34"/>
      <c r="B354" s="35"/>
      <c r="C354" s="228" t="s">
        <v>769</v>
      </c>
      <c r="D354" s="228" t="s">
        <v>257</v>
      </c>
      <c r="E354" s="229" t="s">
        <v>770</v>
      </c>
      <c r="F354" s="230" t="s">
        <v>771</v>
      </c>
      <c r="G354" s="231" t="s">
        <v>124</v>
      </c>
      <c r="H354" s="232">
        <v>35.7</v>
      </c>
      <c r="I354" s="233"/>
      <c r="J354" s="234">
        <f>ROUND(I354*H354,2)</f>
        <v>0</v>
      </c>
      <c r="K354" s="230" t="s">
        <v>125</v>
      </c>
      <c r="L354" s="235"/>
      <c r="M354" s="236" t="s">
        <v>1</v>
      </c>
      <c r="N354" s="237" t="s">
        <v>41</v>
      </c>
      <c r="O354" s="71"/>
      <c r="P354" s="212">
        <f>O354*H354</f>
        <v>0</v>
      </c>
      <c r="Q354" s="212">
        <v>0.176</v>
      </c>
      <c r="R354" s="212">
        <f>Q354*H354</f>
        <v>6.2832</v>
      </c>
      <c r="S354" s="212">
        <v>0</v>
      </c>
      <c r="T354" s="213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214" t="s">
        <v>154</v>
      </c>
      <c r="AT354" s="214" t="s">
        <v>257</v>
      </c>
      <c r="AU354" s="214" t="s">
        <v>86</v>
      </c>
      <c r="AY354" s="17" t="s">
        <v>119</v>
      </c>
      <c r="BE354" s="215">
        <f>IF(N354="základní",J354,0)</f>
        <v>0</v>
      </c>
      <c r="BF354" s="215">
        <f>IF(N354="snížená",J354,0)</f>
        <v>0</v>
      </c>
      <c r="BG354" s="215">
        <f>IF(N354="zákl. přenesená",J354,0)</f>
        <v>0</v>
      </c>
      <c r="BH354" s="215">
        <f>IF(N354="sníž. přenesená",J354,0)</f>
        <v>0</v>
      </c>
      <c r="BI354" s="215">
        <f>IF(N354="nulová",J354,0)</f>
        <v>0</v>
      </c>
      <c r="BJ354" s="17" t="s">
        <v>84</v>
      </c>
      <c r="BK354" s="215">
        <f>ROUND(I354*H354,2)</f>
        <v>0</v>
      </c>
      <c r="BL354" s="17" t="s">
        <v>126</v>
      </c>
      <c r="BM354" s="214" t="s">
        <v>772</v>
      </c>
    </row>
    <row r="355" spans="2:51" s="13" customFormat="1" ht="12">
      <c r="B355" s="216"/>
      <c r="C355" s="217"/>
      <c r="D355" s="218" t="s">
        <v>152</v>
      </c>
      <c r="E355" s="219" t="s">
        <v>1</v>
      </c>
      <c r="F355" s="220" t="s">
        <v>773</v>
      </c>
      <c r="G355" s="217"/>
      <c r="H355" s="221">
        <v>35.7</v>
      </c>
      <c r="I355" s="222"/>
      <c r="J355" s="217"/>
      <c r="K355" s="217"/>
      <c r="L355" s="223"/>
      <c r="M355" s="224"/>
      <c r="N355" s="225"/>
      <c r="O355" s="225"/>
      <c r="P355" s="225"/>
      <c r="Q355" s="225"/>
      <c r="R355" s="225"/>
      <c r="S355" s="225"/>
      <c r="T355" s="226"/>
      <c r="AT355" s="227" t="s">
        <v>152</v>
      </c>
      <c r="AU355" s="227" t="s">
        <v>86</v>
      </c>
      <c r="AV355" s="13" t="s">
        <v>86</v>
      </c>
      <c r="AW355" s="13" t="s">
        <v>32</v>
      </c>
      <c r="AX355" s="13" t="s">
        <v>84</v>
      </c>
      <c r="AY355" s="227" t="s">
        <v>119</v>
      </c>
    </row>
    <row r="356" spans="1:65" s="2" customFormat="1" ht="16.5" customHeight="1">
      <c r="A356" s="34"/>
      <c r="B356" s="35"/>
      <c r="C356" s="228" t="s">
        <v>774</v>
      </c>
      <c r="D356" s="228" t="s">
        <v>257</v>
      </c>
      <c r="E356" s="229" t="s">
        <v>775</v>
      </c>
      <c r="F356" s="230" t="s">
        <v>776</v>
      </c>
      <c r="G356" s="231" t="s">
        <v>124</v>
      </c>
      <c r="H356" s="232">
        <v>12.6</v>
      </c>
      <c r="I356" s="233"/>
      <c r="J356" s="234">
        <f>ROUND(I356*H356,2)</f>
        <v>0</v>
      </c>
      <c r="K356" s="230" t="s">
        <v>1</v>
      </c>
      <c r="L356" s="235"/>
      <c r="M356" s="236" t="s">
        <v>1</v>
      </c>
      <c r="N356" s="237" t="s">
        <v>41</v>
      </c>
      <c r="O356" s="71"/>
      <c r="P356" s="212">
        <f>O356*H356</f>
        <v>0</v>
      </c>
      <c r="Q356" s="212">
        <v>0.131</v>
      </c>
      <c r="R356" s="212">
        <f>Q356*H356</f>
        <v>1.6506</v>
      </c>
      <c r="S356" s="212">
        <v>0</v>
      </c>
      <c r="T356" s="213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214" t="s">
        <v>154</v>
      </c>
      <c r="AT356" s="214" t="s">
        <v>257</v>
      </c>
      <c r="AU356" s="214" t="s">
        <v>86</v>
      </c>
      <c r="AY356" s="17" t="s">
        <v>119</v>
      </c>
      <c r="BE356" s="215">
        <f>IF(N356="základní",J356,0)</f>
        <v>0</v>
      </c>
      <c r="BF356" s="215">
        <f>IF(N356="snížená",J356,0)</f>
        <v>0</v>
      </c>
      <c r="BG356" s="215">
        <f>IF(N356="zákl. přenesená",J356,0)</f>
        <v>0</v>
      </c>
      <c r="BH356" s="215">
        <f>IF(N356="sníž. přenesená",J356,0)</f>
        <v>0</v>
      </c>
      <c r="BI356" s="215">
        <f>IF(N356="nulová",J356,0)</f>
        <v>0</v>
      </c>
      <c r="BJ356" s="17" t="s">
        <v>84</v>
      </c>
      <c r="BK356" s="215">
        <f>ROUND(I356*H356,2)</f>
        <v>0</v>
      </c>
      <c r="BL356" s="17" t="s">
        <v>126</v>
      </c>
      <c r="BM356" s="214" t="s">
        <v>777</v>
      </c>
    </row>
    <row r="357" spans="2:51" s="13" customFormat="1" ht="12">
      <c r="B357" s="216"/>
      <c r="C357" s="217"/>
      <c r="D357" s="218" t="s">
        <v>152</v>
      </c>
      <c r="E357" s="219" t="s">
        <v>1</v>
      </c>
      <c r="F357" s="220" t="s">
        <v>778</v>
      </c>
      <c r="G357" s="217"/>
      <c r="H357" s="221">
        <v>12.6</v>
      </c>
      <c r="I357" s="222"/>
      <c r="J357" s="217"/>
      <c r="K357" s="217"/>
      <c r="L357" s="223"/>
      <c r="M357" s="224"/>
      <c r="N357" s="225"/>
      <c r="O357" s="225"/>
      <c r="P357" s="225"/>
      <c r="Q357" s="225"/>
      <c r="R357" s="225"/>
      <c r="S357" s="225"/>
      <c r="T357" s="226"/>
      <c r="AT357" s="227" t="s">
        <v>152</v>
      </c>
      <c r="AU357" s="227" t="s">
        <v>86</v>
      </c>
      <c r="AV357" s="13" t="s">
        <v>86</v>
      </c>
      <c r="AW357" s="13" t="s">
        <v>32</v>
      </c>
      <c r="AX357" s="13" t="s">
        <v>84</v>
      </c>
      <c r="AY357" s="227" t="s">
        <v>119</v>
      </c>
    </row>
    <row r="358" spans="1:65" s="2" customFormat="1" ht="66.75" customHeight="1">
      <c r="A358" s="34"/>
      <c r="B358" s="35"/>
      <c r="C358" s="203" t="s">
        <v>779</v>
      </c>
      <c r="D358" s="203" t="s">
        <v>121</v>
      </c>
      <c r="E358" s="204" t="s">
        <v>765</v>
      </c>
      <c r="F358" s="205" t="s">
        <v>766</v>
      </c>
      <c r="G358" s="206" t="s">
        <v>124</v>
      </c>
      <c r="H358" s="207">
        <v>75</v>
      </c>
      <c r="I358" s="208"/>
      <c r="J358" s="209">
        <f>ROUND(I358*H358,2)</f>
        <v>0</v>
      </c>
      <c r="K358" s="205" t="s">
        <v>125</v>
      </c>
      <c r="L358" s="39"/>
      <c r="M358" s="210" t="s">
        <v>1</v>
      </c>
      <c r="N358" s="211" t="s">
        <v>41</v>
      </c>
      <c r="O358" s="71"/>
      <c r="P358" s="212">
        <f>O358*H358</f>
        <v>0</v>
      </c>
      <c r="Q358" s="212">
        <v>0.10362</v>
      </c>
      <c r="R358" s="212">
        <f>Q358*H358</f>
        <v>7.7715000000000005</v>
      </c>
      <c r="S358" s="212">
        <v>0</v>
      </c>
      <c r="T358" s="213">
        <f>S358*H358</f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214" t="s">
        <v>126</v>
      </c>
      <c r="AT358" s="214" t="s">
        <v>121</v>
      </c>
      <c r="AU358" s="214" t="s">
        <v>86</v>
      </c>
      <c r="AY358" s="17" t="s">
        <v>119</v>
      </c>
      <c r="BE358" s="215">
        <f>IF(N358="základní",J358,0)</f>
        <v>0</v>
      </c>
      <c r="BF358" s="215">
        <f>IF(N358="snížená",J358,0)</f>
        <v>0</v>
      </c>
      <c r="BG358" s="215">
        <f>IF(N358="zákl. přenesená",J358,0)</f>
        <v>0</v>
      </c>
      <c r="BH358" s="215">
        <f>IF(N358="sníž. přenesená",J358,0)</f>
        <v>0</v>
      </c>
      <c r="BI358" s="215">
        <f>IF(N358="nulová",J358,0)</f>
        <v>0</v>
      </c>
      <c r="BJ358" s="17" t="s">
        <v>84</v>
      </c>
      <c r="BK358" s="215">
        <f>ROUND(I358*H358,2)</f>
        <v>0</v>
      </c>
      <c r="BL358" s="17" t="s">
        <v>126</v>
      </c>
      <c r="BM358" s="214" t="s">
        <v>780</v>
      </c>
    </row>
    <row r="359" spans="2:51" s="14" customFormat="1" ht="12">
      <c r="B359" s="244"/>
      <c r="C359" s="245"/>
      <c r="D359" s="218" t="s">
        <v>152</v>
      </c>
      <c r="E359" s="246" t="s">
        <v>1</v>
      </c>
      <c r="F359" s="247" t="s">
        <v>781</v>
      </c>
      <c r="G359" s="245"/>
      <c r="H359" s="246" t="s">
        <v>1</v>
      </c>
      <c r="I359" s="248"/>
      <c r="J359" s="245"/>
      <c r="K359" s="245"/>
      <c r="L359" s="249"/>
      <c r="M359" s="250"/>
      <c r="N359" s="251"/>
      <c r="O359" s="251"/>
      <c r="P359" s="251"/>
      <c r="Q359" s="251"/>
      <c r="R359" s="251"/>
      <c r="S359" s="251"/>
      <c r="T359" s="252"/>
      <c r="AT359" s="253" t="s">
        <v>152</v>
      </c>
      <c r="AU359" s="253" t="s">
        <v>86</v>
      </c>
      <c r="AV359" s="14" t="s">
        <v>84</v>
      </c>
      <c r="AW359" s="14" t="s">
        <v>32</v>
      </c>
      <c r="AX359" s="14" t="s">
        <v>76</v>
      </c>
      <c r="AY359" s="253" t="s">
        <v>119</v>
      </c>
    </row>
    <row r="360" spans="2:51" s="13" customFormat="1" ht="12">
      <c r="B360" s="216"/>
      <c r="C360" s="217"/>
      <c r="D360" s="218" t="s">
        <v>152</v>
      </c>
      <c r="E360" s="219" t="s">
        <v>47</v>
      </c>
      <c r="F360" s="220" t="s">
        <v>782</v>
      </c>
      <c r="G360" s="217"/>
      <c r="H360" s="221">
        <v>75</v>
      </c>
      <c r="I360" s="222"/>
      <c r="J360" s="217"/>
      <c r="K360" s="217"/>
      <c r="L360" s="223"/>
      <c r="M360" s="224"/>
      <c r="N360" s="225"/>
      <c r="O360" s="225"/>
      <c r="P360" s="225"/>
      <c r="Q360" s="225"/>
      <c r="R360" s="225"/>
      <c r="S360" s="225"/>
      <c r="T360" s="226"/>
      <c r="AT360" s="227" t="s">
        <v>152</v>
      </c>
      <c r="AU360" s="227" t="s">
        <v>86</v>
      </c>
      <c r="AV360" s="13" t="s">
        <v>86</v>
      </c>
      <c r="AW360" s="13" t="s">
        <v>32</v>
      </c>
      <c r="AX360" s="13" t="s">
        <v>84</v>
      </c>
      <c r="AY360" s="227" t="s">
        <v>119</v>
      </c>
    </row>
    <row r="361" spans="1:65" s="2" customFormat="1" ht="16.5" customHeight="1">
      <c r="A361" s="34"/>
      <c r="B361" s="35"/>
      <c r="C361" s="228" t="s">
        <v>783</v>
      </c>
      <c r="D361" s="228" t="s">
        <v>257</v>
      </c>
      <c r="E361" s="229" t="s">
        <v>784</v>
      </c>
      <c r="F361" s="230" t="s">
        <v>785</v>
      </c>
      <c r="G361" s="231" t="s">
        <v>124</v>
      </c>
      <c r="H361" s="232">
        <v>78.75</v>
      </c>
      <c r="I361" s="233"/>
      <c r="J361" s="234">
        <f>ROUND(I361*H361,2)</f>
        <v>0</v>
      </c>
      <c r="K361" s="230" t="s">
        <v>125</v>
      </c>
      <c r="L361" s="235"/>
      <c r="M361" s="236" t="s">
        <v>1</v>
      </c>
      <c r="N361" s="237" t="s">
        <v>41</v>
      </c>
      <c r="O361" s="71"/>
      <c r="P361" s="212">
        <f>O361*H361</f>
        <v>0</v>
      </c>
      <c r="Q361" s="212">
        <v>0.176</v>
      </c>
      <c r="R361" s="212">
        <f>Q361*H361</f>
        <v>13.86</v>
      </c>
      <c r="S361" s="212">
        <v>0</v>
      </c>
      <c r="T361" s="213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214" t="s">
        <v>154</v>
      </c>
      <c r="AT361" s="214" t="s">
        <v>257</v>
      </c>
      <c r="AU361" s="214" t="s">
        <v>86</v>
      </c>
      <c r="AY361" s="17" t="s">
        <v>119</v>
      </c>
      <c r="BE361" s="215">
        <f>IF(N361="základní",J361,0)</f>
        <v>0</v>
      </c>
      <c r="BF361" s="215">
        <f>IF(N361="snížená",J361,0)</f>
        <v>0</v>
      </c>
      <c r="BG361" s="215">
        <f>IF(N361="zákl. přenesená",J361,0)</f>
        <v>0</v>
      </c>
      <c r="BH361" s="215">
        <f>IF(N361="sníž. přenesená",J361,0)</f>
        <v>0</v>
      </c>
      <c r="BI361" s="215">
        <f>IF(N361="nulová",J361,0)</f>
        <v>0</v>
      </c>
      <c r="BJ361" s="17" t="s">
        <v>84</v>
      </c>
      <c r="BK361" s="215">
        <f>ROUND(I361*H361,2)</f>
        <v>0</v>
      </c>
      <c r="BL361" s="17" t="s">
        <v>126</v>
      </c>
      <c r="BM361" s="214" t="s">
        <v>786</v>
      </c>
    </row>
    <row r="362" spans="2:51" s="13" customFormat="1" ht="12">
      <c r="B362" s="216"/>
      <c r="C362" s="217"/>
      <c r="D362" s="218" t="s">
        <v>152</v>
      </c>
      <c r="E362" s="219" t="s">
        <v>1</v>
      </c>
      <c r="F362" s="220" t="s">
        <v>787</v>
      </c>
      <c r="G362" s="217"/>
      <c r="H362" s="221">
        <v>78.75</v>
      </c>
      <c r="I362" s="222"/>
      <c r="J362" s="217"/>
      <c r="K362" s="217"/>
      <c r="L362" s="223"/>
      <c r="M362" s="224"/>
      <c r="N362" s="225"/>
      <c r="O362" s="225"/>
      <c r="P362" s="225"/>
      <c r="Q362" s="225"/>
      <c r="R362" s="225"/>
      <c r="S362" s="225"/>
      <c r="T362" s="226"/>
      <c r="AT362" s="227" t="s">
        <v>152</v>
      </c>
      <c r="AU362" s="227" t="s">
        <v>86</v>
      </c>
      <c r="AV362" s="13" t="s">
        <v>86</v>
      </c>
      <c r="AW362" s="13" t="s">
        <v>32</v>
      </c>
      <c r="AX362" s="13" t="s">
        <v>84</v>
      </c>
      <c r="AY362" s="227" t="s">
        <v>119</v>
      </c>
    </row>
    <row r="363" spans="1:65" s="2" customFormat="1" ht="21.75" customHeight="1">
      <c r="A363" s="34"/>
      <c r="B363" s="35"/>
      <c r="C363" s="203" t="s">
        <v>788</v>
      </c>
      <c r="D363" s="203" t="s">
        <v>121</v>
      </c>
      <c r="E363" s="204" t="s">
        <v>789</v>
      </c>
      <c r="F363" s="205" t="s">
        <v>790</v>
      </c>
      <c r="G363" s="206" t="s">
        <v>124</v>
      </c>
      <c r="H363" s="207">
        <v>46</v>
      </c>
      <c r="I363" s="208"/>
      <c r="J363" s="209">
        <f>ROUND(I363*H363,2)</f>
        <v>0</v>
      </c>
      <c r="K363" s="205" t="s">
        <v>125</v>
      </c>
      <c r="L363" s="39"/>
      <c r="M363" s="210" t="s">
        <v>1</v>
      </c>
      <c r="N363" s="211" t="s">
        <v>41</v>
      </c>
      <c r="O363" s="71"/>
      <c r="P363" s="212">
        <f>O363*H363</f>
        <v>0</v>
      </c>
      <c r="Q363" s="212">
        <v>0</v>
      </c>
      <c r="R363" s="212">
        <f>Q363*H363</f>
        <v>0</v>
      </c>
      <c r="S363" s="212">
        <v>0</v>
      </c>
      <c r="T363" s="213">
        <f>S363*H363</f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214" t="s">
        <v>126</v>
      </c>
      <c r="AT363" s="214" t="s">
        <v>121</v>
      </c>
      <c r="AU363" s="214" t="s">
        <v>86</v>
      </c>
      <c r="AY363" s="17" t="s">
        <v>119</v>
      </c>
      <c r="BE363" s="215">
        <f>IF(N363="základní",J363,0)</f>
        <v>0</v>
      </c>
      <c r="BF363" s="215">
        <f>IF(N363="snížená",J363,0)</f>
        <v>0</v>
      </c>
      <c r="BG363" s="215">
        <f>IF(N363="zákl. přenesená",J363,0)</f>
        <v>0</v>
      </c>
      <c r="BH363" s="215">
        <f>IF(N363="sníž. přenesená",J363,0)</f>
        <v>0</v>
      </c>
      <c r="BI363" s="215">
        <f>IF(N363="nulová",J363,0)</f>
        <v>0</v>
      </c>
      <c r="BJ363" s="17" t="s">
        <v>84</v>
      </c>
      <c r="BK363" s="215">
        <f>ROUND(I363*H363,2)</f>
        <v>0</v>
      </c>
      <c r="BL363" s="17" t="s">
        <v>126</v>
      </c>
      <c r="BM363" s="214" t="s">
        <v>791</v>
      </c>
    </row>
    <row r="364" spans="1:65" s="2" customFormat="1" ht="16.5" customHeight="1">
      <c r="A364" s="34"/>
      <c r="B364" s="35"/>
      <c r="C364" s="203" t="s">
        <v>792</v>
      </c>
      <c r="D364" s="203" t="s">
        <v>121</v>
      </c>
      <c r="E364" s="204" t="s">
        <v>793</v>
      </c>
      <c r="F364" s="205" t="s">
        <v>794</v>
      </c>
      <c r="G364" s="206" t="s">
        <v>321</v>
      </c>
      <c r="H364" s="207">
        <v>50</v>
      </c>
      <c r="I364" s="208"/>
      <c r="J364" s="209">
        <f>ROUND(I364*H364,2)</f>
        <v>0</v>
      </c>
      <c r="K364" s="205" t="s">
        <v>125</v>
      </c>
      <c r="L364" s="39"/>
      <c r="M364" s="210" t="s">
        <v>1</v>
      </c>
      <c r="N364" s="211" t="s">
        <v>41</v>
      </c>
      <c r="O364" s="71"/>
      <c r="P364" s="212">
        <f>O364*H364</f>
        <v>0</v>
      </c>
      <c r="Q364" s="212">
        <v>0.0036</v>
      </c>
      <c r="R364" s="212">
        <f>Q364*H364</f>
        <v>0.18</v>
      </c>
      <c r="S364" s="212">
        <v>0</v>
      </c>
      <c r="T364" s="213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214" t="s">
        <v>126</v>
      </c>
      <c r="AT364" s="214" t="s">
        <v>121</v>
      </c>
      <c r="AU364" s="214" t="s">
        <v>86</v>
      </c>
      <c r="AY364" s="17" t="s">
        <v>119</v>
      </c>
      <c r="BE364" s="215">
        <f>IF(N364="základní",J364,0)</f>
        <v>0</v>
      </c>
      <c r="BF364" s="215">
        <f>IF(N364="snížená",J364,0)</f>
        <v>0</v>
      </c>
      <c r="BG364" s="215">
        <f>IF(N364="zákl. přenesená",J364,0)</f>
        <v>0</v>
      </c>
      <c r="BH364" s="215">
        <f>IF(N364="sníž. přenesená",J364,0)</f>
        <v>0</v>
      </c>
      <c r="BI364" s="215">
        <f>IF(N364="nulová",J364,0)</f>
        <v>0</v>
      </c>
      <c r="BJ364" s="17" t="s">
        <v>84</v>
      </c>
      <c r="BK364" s="215">
        <f>ROUND(I364*H364,2)</f>
        <v>0</v>
      </c>
      <c r="BL364" s="17" t="s">
        <v>126</v>
      </c>
      <c r="BM364" s="214" t="s">
        <v>795</v>
      </c>
    </row>
    <row r="365" spans="2:63" s="12" customFormat="1" ht="22.9" customHeight="1">
      <c r="B365" s="187"/>
      <c r="C365" s="188"/>
      <c r="D365" s="189" t="s">
        <v>75</v>
      </c>
      <c r="E365" s="201" t="s">
        <v>154</v>
      </c>
      <c r="F365" s="201" t="s">
        <v>796</v>
      </c>
      <c r="G365" s="188"/>
      <c r="H365" s="188"/>
      <c r="I365" s="191"/>
      <c r="J365" s="202">
        <f>BK365</f>
        <v>0</v>
      </c>
      <c r="K365" s="188"/>
      <c r="L365" s="193"/>
      <c r="M365" s="194"/>
      <c r="N365" s="195"/>
      <c r="O365" s="195"/>
      <c r="P365" s="196">
        <f>SUM(P366:P383)</f>
        <v>0</v>
      </c>
      <c r="Q365" s="195"/>
      <c r="R365" s="196">
        <f>SUM(R366:R383)</f>
        <v>8.05</v>
      </c>
      <c r="S365" s="195"/>
      <c r="T365" s="197">
        <f>SUM(T366:T383)</f>
        <v>2.4908799999999998</v>
      </c>
      <c r="AR365" s="198" t="s">
        <v>84</v>
      </c>
      <c r="AT365" s="199" t="s">
        <v>75</v>
      </c>
      <c r="AU365" s="199" t="s">
        <v>84</v>
      </c>
      <c r="AY365" s="198" t="s">
        <v>119</v>
      </c>
      <c r="BK365" s="200">
        <f>SUM(BK366:BK383)</f>
        <v>0</v>
      </c>
    </row>
    <row r="366" spans="1:65" s="2" customFormat="1" ht="16.5" customHeight="1">
      <c r="A366" s="34"/>
      <c r="B366" s="35"/>
      <c r="C366" s="203" t="s">
        <v>797</v>
      </c>
      <c r="D366" s="203" t="s">
        <v>121</v>
      </c>
      <c r="E366" s="204" t="s">
        <v>798</v>
      </c>
      <c r="F366" s="205" t="s">
        <v>799</v>
      </c>
      <c r="G366" s="206" t="s">
        <v>135</v>
      </c>
      <c r="H366" s="207">
        <v>2</v>
      </c>
      <c r="I366" s="208"/>
      <c r="J366" s="209">
        <f>ROUND(I366*H366,2)</f>
        <v>0</v>
      </c>
      <c r="K366" s="205" t="s">
        <v>1</v>
      </c>
      <c r="L366" s="39"/>
      <c r="M366" s="210" t="s">
        <v>1</v>
      </c>
      <c r="N366" s="211" t="s">
        <v>41</v>
      </c>
      <c r="O366" s="71"/>
      <c r="P366" s="212">
        <f>O366*H366</f>
        <v>0</v>
      </c>
      <c r="Q366" s="212">
        <v>1.12181</v>
      </c>
      <c r="R366" s="212">
        <f>Q366*H366</f>
        <v>2.24362</v>
      </c>
      <c r="S366" s="212">
        <v>0</v>
      </c>
      <c r="T366" s="213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214" t="s">
        <v>126</v>
      </c>
      <c r="AT366" s="214" t="s">
        <v>121</v>
      </c>
      <c r="AU366" s="214" t="s">
        <v>86</v>
      </c>
      <c r="AY366" s="17" t="s">
        <v>119</v>
      </c>
      <c r="BE366" s="215">
        <f>IF(N366="základní",J366,0)</f>
        <v>0</v>
      </c>
      <c r="BF366" s="215">
        <f>IF(N366="snížená",J366,0)</f>
        <v>0</v>
      </c>
      <c r="BG366" s="215">
        <f>IF(N366="zákl. přenesená",J366,0)</f>
        <v>0</v>
      </c>
      <c r="BH366" s="215">
        <f>IF(N366="sníž. přenesená",J366,0)</f>
        <v>0</v>
      </c>
      <c r="BI366" s="215">
        <f>IF(N366="nulová",J366,0)</f>
        <v>0</v>
      </c>
      <c r="BJ366" s="17" t="s">
        <v>84</v>
      </c>
      <c r="BK366" s="215">
        <f>ROUND(I366*H366,2)</f>
        <v>0</v>
      </c>
      <c r="BL366" s="17" t="s">
        <v>126</v>
      </c>
      <c r="BM366" s="214" t="s">
        <v>800</v>
      </c>
    </row>
    <row r="367" spans="1:65" s="2" customFormat="1" ht="16.5" customHeight="1">
      <c r="A367" s="34"/>
      <c r="B367" s="35"/>
      <c r="C367" s="203" t="s">
        <v>801</v>
      </c>
      <c r="D367" s="203" t="s">
        <v>121</v>
      </c>
      <c r="E367" s="204" t="s">
        <v>802</v>
      </c>
      <c r="F367" s="205" t="s">
        <v>803</v>
      </c>
      <c r="G367" s="206" t="s">
        <v>135</v>
      </c>
      <c r="H367" s="207">
        <v>2</v>
      </c>
      <c r="I367" s="208"/>
      <c r="J367" s="209">
        <f>ROUND(I367*H367,2)</f>
        <v>0</v>
      </c>
      <c r="K367" s="205" t="s">
        <v>1</v>
      </c>
      <c r="L367" s="39"/>
      <c r="M367" s="210" t="s">
        <v>1</v>
      </c>
      <c r="N367" s="211" t="s">
        <v>41</v>
      </c>
      <c r="O367" s="71"/>
      <c r="P367" s="212">
        <f>O367*H367</f>
        <v>0</v>
      </c>
      <c r="Q367" s="212">
        <v>1.12181</v>
      </c>
      <c r="R367" s="212">
        <f>Q367*H367</f>
        <v>2.24362</v>
      </c>
      <c r="S367" s="212">
        <v>0</v>
      </c>
      <c r="T367" s="213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214" t="s">
        <v>126</v>
      </c>
      <c r="AT367" s="214" t="s">
        <v>121</v>
      </c>
      <c r="AU367" s="214" t="s">
        <v>86</v>
      </c>
      <c r="AY367" s="17" t="s">
        <v>119</v>
      </c>
      <c r="BE367" s="215">
        <f>IF(N367="základní",J367,0)</f>
        <v>0</v>
      </c>
      <c r="BF367" s="215">
        <f>IF(N367="snížená",J367,0)</f>
        <v>0</v>
      </c>
      <c r="BG367" s="215">
        <f>IF(N367="zákl. přenesená",J367,0)</f>
        <v>0</v>
      </c>
      <c r="BH367" s="215">
        <f>IF(N367="sníž. přenesená",J367,0)</f>
        <v>0</v>
      </c>
      <c r="BI367" s="215">
        <f>IF(N367="nulová",J367,0)</f>
        <v>0</v>
      </c>
      <c r="BJ367" s="17" t="s">
        <v>84</v>
      </c>
      <c r="BK367" s="215">
        <f>ROUND(I367*H367,2)</f>
        <v>0</v>
      </c>
      <c r="BL367" s="17" t="s">
        <v>126</v>
      </c>
      <c r="BM367" s="214" t="s">
        <v>804</v>
      </c>
    </row>
    <row r="368" spans="1:65" s="2" customFormat="1" ht="21.75" customHeight="1">
      <c r="A368" s="34"/>
      <c r="B368" s="35"/>
      <c r="C368" s="203" t="s">
        <v>805</v>
      </c>
      <c r="D368" s="203" t="s">
        <v>121</v>
      </c>
      <c r="E368" s="204" t="s">
        <v>806</v>
      </c>
      <c r="F368" s="205" t="s">
        <v>807</v>
      </c>
      <c r="G368" s="206" t="s">
        <v>321</v>
      </c>
      <c r="H368" s="207">
        <v>11</v>
      </c>
      <c r="I368" s="208"/>
      <c r="J368" s="209">
        <f>ROUND(I368*H368,2)</f>
        <v>0</v>
      </c>
      <c r="K368" s="205" t="s">
        <v>125</v>
      </c>
      <c r="L368" s="39"/>
      <c r="M368" s="210" t="s">
        <v>1</v>
      </c>
      <c r="N368" s="211" t="s">
        <v>41</v>
      </c>
      <c r="O368" s="71"/>
      <c r="P368" s="212">
        <f>O368*H368</f>
        <v>0</v>
      </c>
      <c r="Q368" s="212">
        <v>0.0044</v>
      </c>
      <c r="R368" s="212">
        <f>Q368*H368</f>
        <v>0.048400000000000006</v>
      </c>
      <c r="S368" s="212">
        <v>0</v>
      </c>
      <c r="T368" s="213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214" t="s">
        <v>126</v>
      </c>
      <c r="AT368" s="214" t="s">
        <v>121</v>
      </c>
      <c r="AU368" s="214" t="s">
        <v>86</v>
      </c>
      <c r="AY368" s="17" t="s">
        <v>119</v>
      </c>
      <c r="BE368" s="215">
        <f>IF(N368="základní",J368,0)</f>
        <v>0</v>
      </c>
      <c r="BF368" s="215">
        <f>IF(N368="snížená",J368,0)</f>
        <v>0</v>
      </c>
      <c r="BG368" s="215">
        <f>IF(N368="zákl. přenesená",J368,0)</f>
        <v>0</v>
      </c>
      <c r="BH368" s="215">
        <f>IF(N368="sníž. přenesená",J368,0)</f>
        <v>0</v>
      </c>
      <c r="BI368" s="215">
        <f>IF(N368="nulová",J368,0)</f>
        <v>0</v>
      </c>
      <c r="BJ368" s="17" t="s">
        <v>84</v>
      </c>
      <c r="BK368" s="215">
        <f>ROUND(I368*H368,2)</f>
        <v>0</v>
      </c>
      <c r="BL368" s="17" t="s">
        <v>126</v>
      </c>
      <c r="BM368" s="214" t="s">
        <v>808</v>
      </c>
    </row>
    <row r="369" spans="1:65" s="2" customFormat="1" ht="21.75" customHeight="1">
      <c r="A369" s="34"/>
      <c r="B369" s="35"/>
      <c r="C369" s="203" t="s">
        <v>809</v>
      </c>
      <c r="D369" s="203" t="s">
        <v>121</v>
      </c>
      <c r="E369" s="204" t="s">
        <v>810</v>
      </c>
      <c r="F369" s="205" t="s">
        <v>811</v>
      </c>
      <c r="G369" s="206" t="s">
        <v>260</v>
      </c>
      <c r="H369" s="207">
        <v>1.089</v>
      </c>
      <c r="I369" s="208"/>
      <c r="J369" s="209">
        <f>ROUND(I369*H369,2)</f>
        <v>0</v>
      </c>
      <c r="K369" s="205" t="s">
        <v>125</v>
      </c>
      <c r="L369" s="39"/>
      <c r="M369" s="210" t="s">
        <v>1</v>
      </c>
      <c r="N369" s="211" t="s">
        <v>41</v>
      </c>
      <c r="O369" s="71"/>
      <c r="P369" s="212">
        <f>O369*H369</f>
        <v>0</v>
      </c>
      <c r="Q369" s="212">
        <v>0</v>
      </c>
      <c r="R369" s="212">
        <f>Q369*H369</f>
        <v>0</v>
      </c>
      <c r="S369" s="212">
        <v>1.92</v>
      </c>
      <c r="T369" s="213">
        <f>S369*H369</f>
        <v>2.09088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214" t="s">
        <v>126</v>
      </c>
      <c r="AT369" s="214" t="s">
        <v>121</v>
      </c>
      <c r="AU369" s="214" t="s">
        <v>86</v>
      </c>
      <c r="AY369" s="17" t="s">
        <v>119</v>
      </c>
      <c r="BE369" s="215">
        <f>IF(N369="základní",J369,0)</f>
        <v>0</v>
      </c>
      <c r="BF369" s="215">
        <f>IF(N369="snížená",J369,0)</f>
        <v>0</v>
      </c>
      <c r="BG369" s="215">
        <f>IF(N369="zákl. přenesená",J369,0)</f>
        <v>0</v>
      </c>
      <c r="BH369" s="215">
        <f>IF(N369="sníž. přenesená",J369,0)</f>
        <v>0</v>
      </c>
      <c r="BI369" s="215">
        <f>IF(N369="nulová",J369,0)</f>
        <v>0</v>
      </c>
      <c r="BJ369" s="17" t="s">
        <v>84</v>
      </c>
      <c r="BK369" s="215">
        <f>ROUND(I369*H369,2)</f>
        <v>0</v>
      </c>
      <c r="BL369" s="17" t="s">
        <v>126</v>
      </c>
      <c r="BM369" s="214" t="s">
        <v>812</v>
      </c>
    </row>
    <row r="370" spans="2:51" s="14" customFormat="1" ht="12">
      <c r="B370" s="244"/>
      <c r="C370" s="245"/>
      <c r="D370" s="218" t="s">
        <v>152</v>
      </c>
      <c r="E370" s="246" t="s">
        <v>1</v>
      </c>
      <c r="F370" s="247" t="s">
        <v>813</v>
      </c>
      <c r="G370" s="245"/>
      <c r="H370" s="246" t="s">
        <v>1</v>
      </c>
      <c r="I370" s="248"/>
      <c r="J370" s="245"/>
      <c r="K370" s="245"/>
      <c r="L370" s="249"/>
      <c r="M370" s="250"/>
      <c r="N370" s="251"/>
      <c r="O370" s="251"/>
      <c r="P370" s="251"/>
      <c r="Q370" s="251"/>
      <c r="R370" s="251"/>
      <c r="S370" s="251"/>
      <c r="T370" s="252"/>
      <c r="AT370" s="253" t="s">
        <v>152</v>
      </c>
      <c r="AU370" s="253" t="s">
        <v>86</v>
      </c>
      <c r="AV370" s="14" t="s">
        <v>84</v>
      </c>
      <c r="AW370" s="14" t="s">
        <v>32</v>
      </c>
      <c r="AX370" s="14" t="s">
        <v>76</v>
      </c>
      <c r="AY370" s="253" t="s">
        <v>119</v>
      </c>
    </row>
    <row r="371" spans="2:51" s="13" customFormat="1" ht="12">
      <c r="B371" s="216"/>
      <c r="C371" s="217"/>
      <c r="D371" s="218" t="s">
        <v>152</v>
      </c>
      <c r="E371" s="219" t="s">
        <v>1</v>
      </c>
      <c r="F371" s="220" t="s">
        <v>814</v>
      </c>
      <c r="G371" s="217"/>
      <c r="H371" s="221">
        <v>1.089</v>
      </c>
      <c r="I371" s="222"/>
      <c r="J371" s="217"/>
      <c r="K371" s="217"/>
      <c r="L371" s="223"/>
      <c r="M371" s="224"/>
      <c r="N371" s="225"/>
      <c r="O371" s="225"/>
      <c r="P371" s="225"/>
      <c r="Q371" s="225"/>
      <c r="R371" s="225"/>
      <c r="S371" s="225"/>
      <c r="T371" s="226"/>
      <c r="AT371" s="227" t="s">
        <v>152</v>
      </c>
      <c r="AU371" s="227" t="s">
        <v>86</v>
      </c>
      <c r="AV371" s="13" t="s">
        <v>86</v>
      </c>
      <c r="AW371" s="13" t="s">
        <v>32</v>
      </c>
      <c r="AX371" s="13" t="s">
        <v>84</v>
      </c>
      <c r="AY371" s="227" t="s">
        <v>119</v>
      </c>
    </row>
    <row r="372" spans="1:65" s="2" customFormat="1" ht="16.5" customHeight="1">
      <c r="A372" s="34"/>
      <c r="B372" s="35"/>
      <c r="C372" s="203" t="s">
        <v>815</v>
      </c>
      <c r="D372" s="203" t="s">
        <v>121</v>
      </c>
      <c r="E372" s="204" t="s">
        <v>816</v>
      </c>
      <c r="F372" s="205" t="s">
        <v>817</v>
      </c>
      <c r="G372" s="206" t="s">
        <v>321</v>
      </c>
      <c r="H372" s="207">
        <v>11</v>
      </c>
      <c r="I372" s="208"/>
      <c r="J372" s="209">
        <f aca="true" t="shared" si="0" ref="J372:J383">ROUND(I372*H372,2)</f>
        <v>0</v>
      </c>
      <c r="K372" s="205" t="s">
        <v>125</v>
      </c>
      <c r="L372" s="39"/>
      <c r="M372" s="210" t="s">
        <v>1</v>
      </c>
      <c r="N372" s="211" t="s">
        <v>41</v>
      </c>
      <c r="O372" s="71"/>
      <c r="P372" s="212">
        <f aca="true" t="shared" si="1" ref="P372:P383">O372*H372</f>
        <v>0</v>
      </c>
      <c r="Q372" s="212">
        <v>0</v>
      </c>
      <c r="R372" s="212">
        <f aca="true" t="shared" si="2" ref="R372:R383">Q372*H372</f>
        <v>0</v>
      </c>
      <c r="S372" s="212">
        <v>0</v>
      </c>
      <c r="T372" s="213">
        <f aca="true" t="shared" si="3" ref="T372:T383">S372*H372</f>
        <v>0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214" t="s">
        <v>126</v>
      </c>
      <c r="AT372" s="214" t="s">
        <v>121</v>
      </c>
      <c r="AU372" s="214" t="s">
        <v>86</v>
      </c>
      <c r="AY372" s="17" t="s">
        <v>119</v>
      </c>
      <c r="BE372" s="215">
        <f aca="true" t="shared" si="4" ref="BE372:BE383">IF(N372="základní",J372,0)</f>
        <v>0</v>
      </c>
      <c r="BF372" s="215">
        <f aca="true" t="shared" si="5" ref="BF372:BF383">IF(N372="snížená",J372,0)</f>
        <v>0</v>
      </c>
      <c r="BG372" s="215">
        <f aca="true" t="shared" si="6" ref="BG372:BG383">IF(N372="zákl. přenesená",J372,0)</f>
        <v>0</v>
      </c>
      <c r="BH372" s="215">
        <f aca="true" t="shared" si="7" ref="BH372:BH383">IF(N372="sníž. přenesená",J372,0)</f>
        <v>0</v>
      </c>
      <c r="BI372" s="215">
        <f aca="true" t="shared" si="8" ref="BI372:BI383">IF(N372="nulová",J372,0)</f>
        <v>0</v>
      </c>
      <c r="BJ372" s="17" t="s">
        <v>84</v>
      </c>
      <c r="BK372" s="215">
        <f aca="true" t="shared" si="9" ref="BK372:BK383">ROUND(I372*H372,2)</f>
        <v>0</v>
      </c>
      <c r="BL372" s="17" t="s">
        <v>126</v>
      </c>
      <c r="BM372" s="214" t="s">
        <v>818</v>
      </c>
    </row>
    <row r="373" spans="1:65" s="2" customFormat="1" ht="21.75" customHeight="1">
      <c r="A373" s="34"/>
      <c r="B373" s="35"/>
      <c r="C373" s="203" t="s">
        <v>819</v>
      </c>
      <c r="D373" s="203" t="s">
        <v>121</v>
      </c>
      <c r="E373" s="204" t="s">
        <v>820</v>
      </c>
      <c r="F373" s="205" t="s">
        <v>821</v>
      </c>
      <c r="G373" s="206" t="s">
        <v>135</v>
      </c>
      <c r="H373" s="207">
        <v>4</v>
      </c>
      <c r="I373" s="208"/>
      <c r="J373" s="209">
        <f t="shared" si="0"/>
        <v>0</v>
      </c>
      <c r="K373" s="205" t="s">
        <v>125</v>
      </c>
      <c r="L373" s="39"/>
      <c r="M373" s="210" t="s">
        <v>1</v>
      </c>
      <c r="N373" s="211" t="s">
        <v>41</v>
      </c>
      <c r="O373" s="71"/>
      <c r="P373" s="212">
        <f t="shared" si="1"/>
        <v>0</v>
      </c>
      <c r="Q373" s="212">
        <v>0.3409</v>
      </c>
      <c r="R373" s="212">
        <f t="shared" si="2"/>
        <v>1.3636</v>
      </c>
      <c r="S373" s="212">
        <v>0</v>
      </c>
      <c r="T373" s="213">
        <f t="shared" si="3"/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214" t="s">
        <v>126</v>
      </c>
      <c r="AT373" s="214" t="s">
        <v>121</v>
      </c>
      <c r="AU373" s="214" t="s">
        <v>86</v>
      </c>
      <c r="AY373" s="17" t="s">
        <v>119</v>
      </c>
      <c r="BE373" s="215">
        <f t="shared" si="4"/>
        <v>0</v>
      </c>
      <c r="BF373" s="215">
        <f t="shared" si="5"/>
        <v>0</v>
      </c>
      <c r="BG373" s="215">
        <f t="shared" si="6"/>
        <v>0</v>
      </c>
      <c r="BH373" s="215">
        <f t="shared" si="7"/>
        <v>0</v>
      </c>
      <c r="BI373" s="215">
        <f t="shared" si="8"/>
        <v>0</v>
      </c>
      <c r="BJ373" s="17" t="s">
        <v>84</v>
      </c>
      <c r="BK373" s="215">
        <f t="shared" si="9"/>
        <v>0</v>
      </c>
      <c r="BL373" s="17" t="s">
        <v>126</v>
      </c>
      <c r="BM373" s="214" t="s">
        <v>822</v>
      </c>
    </row>
    <row r="374" spans="1:65" s="2" customFormat="1" ht="21.75" customHeight="1">
      <c r="A374" s="34"/>
      <c r="B374" s="35"/>
      <c r="C374" s="228" t="s">
        <v>372</v>
      </c>
      <c r="D374" s="228" t="s">
        <v>257</v>
      </c>
      <c r="E374" s="229" t="s">
        <v>823</v>
      </c>
      <c r="F374" s="230" t="s">
        <v>824</v>
      </c>
      <c r="G374" s="231" t="s">
        <v>135</v>
      </c>
      <c r="H374" s="232">
        <v>4</v>
      </c>
      <c r="I374" s="233"/>
      <c r="J374" s="234">
        <f t="shared" si="0"/>
        <v>0</v>
      </c>
      <c r="K374" s="230" t="s">
        <v>125</v>
      </c>
      <c r="L374" s="235"/>
      <c r="M374" s="236" t="s">
        <v>1</v>
      </c>
      <c r="N374" s="237" t="s">
        <v>41</v>
      </c>
      <c r="O374" s="71"/>
      <c r="P374" s="212">
        <f t="shared" si="1"/>
        <v>0</v>
      </c>
      <c r="Q374" s="212">
        <v>0.027</v>
      </c>
      <c r="R374" s="212">
        <f t="shared" si="2"/>
        <v>0.108</v>
      </c>
      <c r="S374" s="212">
        <v>0</v>
      </c>
      <c r="T374" s="213">
        <f t="shared" si="3"/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214" t="s">
        <v>154</v>
      </c>
      <c r="AT374" s="214" t="s">
        <v>257</v>
      </c>
      <c r="AU374" s="214" t="s">
        <v>86</v>
      </c>
      <c r="AY374" s="17" t="s">
        <v>119</v>
      </c>
      <c r="BE374" s="215">
        <f t="shared" si="4"/>
        <v>0</v>
      </c>
      <c r="BF374" s="215">
        <f t="shared" si="5"/>
        <v>0</v>
      </c>
      <c r="BG374" s="215">
        <f t="shared" si="6"/>
        <v>0</v>
      </c>
      <c r="BH374" s="215">
        <f t="shared" si="7"/>
        <v>0</v>
      </c>
      <c r="BI374" s="215">
        <f t="shared" si="8"/>
        <v>0</v>
      </c>
      <c r="BJ374" s="17" t="s">
        <v>84</v>
      </c>
      <c r="BK374" s="215">
        <f t="shared" si="9"/>
        <v>0</v>
      </c>
      <c r="BL374" s="17" t="s">
        <v>126</v>
      </c>
      <c r="BM374" s="214" t="s">
        <v>825</v>
      </c>
    </row>
    <row r="375" spans="1:65" s="2" customFormat="1" ht="16.5" customHeight="1">
      <c r="A375" s="34"/>
      <c r="B375" s="35"/>
      <c r="C375" s="228" t="s">
        <v>826</v>
      </c>
      <c r="D375" s="228" t="s">
        <v>257</v>
      </c>
      <c r="E375" s="229" t="s">
        <v>827</v>
      </c>
      <c r="F375" s="230" t="s">
        <v>828</v>
      </c>
      <c r="G375" s="231" t="s">
        <v>135</v>
      </c>
      <c r="H375" s="232">
        <v>3</v>
      </c>
      <c r="I375" s="233"/>
      <c r="J375" s="234">
        <f t="shared" si="0"/>
        <v>0</v>
      </c>
      <c r="K375" s="230" t="s">
        <v>125</v>
      </c>
      <c r="L375" s="235"/>
      <c r="M375" s="236" t="s">
        <v>1</v>
      </c>
      <c r="N375" s="237" t="s">
        <v>41</v>
      </c>
      <c r="O375" s="71"/>
      <c r="P375" s="212">
        <f t="shared" si="1"/>
        <v>0</v>
      </c>
      <c r="Q375" s="212">
        <v>0.04</v>
      </c>
      <c r="R375" s="212">
        <f t="shared" si="2"/>
        <v>0.12</v>
      </c>
      <c r="S375" s="212">
        <v>0</v>
      </c>
      <c r="T375" s="213">
        <f t="shared" si="3"/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214" t="s">
        <v>154</v>
      </c>
      <c r="AT375" s="214" t="s">
        <v>257</v>
      </c>
      <c r="AU375" s="214" t="s">
        <v>86</v>
      </c>
      <c r="AY375" s="17" t="s">
        <v>119</v>
      </c>
      <c r="BE375" s="215">
        <f t="shared" si="4"/>
        <v>0</v>
      </c>
      <c r="BF375" s="215">
        <f t="shared" si="5"/>
        <v>0</v>
      </c>
      <c r="BG375" s="215">
        <f t="shared" si="6"/>
        <v>0</v>
      </c>
      <c r="BH375" s="215">
        <f t="shared" si="7"/>
        <v>0</v>
      </c>
      <c r="BI375" s="215">
        <f t="shared" si="8"/>
        <v>0</v>
      </c>
      <c r="BJ375" s="17" t="s">
        <v>84</v>
      </c>
      <c r="BK375" s="215">
        <f t="shared" si="9"/>
        <v>0</v>
      </c>
      <c r="BL375" s="17" t="s">
        <v>126</v>
      </c>
      <c r="BM375" s="214" t="s">
        <v>829</v>
      </c>
    </row>
    <row r="376" spans="1:65" s="2" customFormat="1" ht="21.75" customHeight="1">
      <c r="A376" s="34"/>
      <c r="B376" s="35"/>
      <c r="C376" s="228" t="s">
        <v>830</v>
      </c>
      <c r="D376" s="228" t="s">
        <v>257</v>
      </c>
      <c r="E376" s="229" t="s">
        <v>831</v>
      </c>
      <c r="F376" s="230" t="s">
        <v>832</v>
      </c>
      <c r="G376" s="231" t="s">
        <v>135</v>
      </c>
      <c r="H376" s="232">
        <v>4</v>
      </c>
      <c r="I376" s="233"/>
      <c r="J376" s="234">
        <f t="shared" si="0"/>
        <v>0</v>
      </c>
      <c r="K376" s="230" t="s">
        <v>125</v>
      </c>
      <c r="L376" s="235"/>
      <c r="M376" s="236" t="s">
        <v>1</v>
      </c>
      <c r="N376" s="237" t="s">
        <v>41</v>
      </c>
      <c r="O376" s="71"/>
      <c r="P376" s="212">
        <f t="shared" si="1"/>
        <v>0</v>
      </c>
      <c r="Q376" s="212">
        <v>0.057</v>
      </c>
      <c r="R376" s="212">
        <f t="shared" si="2"/>
        <v>0.228</v>
      </c>
      <c r="S376" s="212">
        <v>0</v>
      </c>
      <c r="T376" s="213">
        <f t="shared" si="3"/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214" t="s">
        <v>154</v>
      </c>
      <c r="AT376" s="214" t="s">
        <v>257</v>
      </c>
      <c r="AU376" s="214" t="s">
        <v>86</v>
      </c>
      <c r="AY376" s="17" t="s">
        <v>119</v>
      </c>
      <c r="BE376" s="215">
        <f t="shared" si="4"/>
        <v>0</v>
      </c>
      <c r="BF376" s="215">
        <f t="shared" si="5"/>
        <v>0</v>
      </c>
      <c r="BG376" s="215">
        <f t="shared" si="6"/>
        <v>0</v>
      </c>
      <c r="BH376" s="215">
        <f t="shared" si="7"/>
        <v>0</v>
      </c>
      <c r="BI376" s="215">
        <f t="shared" si="8"/>
        <v>0</v>
      </c>
      <c r="BJ376" s="17" t="s">
        <v>84</v>
      </c>
      <c r="BK376" s="215">
        <f t="shared" si="9"/>
        <v>0</v>
      </c>
      <c r="BL376" s="17" t="s">
        <v>126</v>
      </c>
      <c r="BM376" s="214" t="s">
        <v>833</v>
      </c>
    </row>
    <row r="377" spans="1:65" s="2" customFormat="1" ht="21.75" customHeight="1">
      <c r="A377" s="34"/>
      <c r="B377" s="35"/>
      <c r="C377" s="228" t="s">
        <v>834</v>
      </c>
      <c r="D377" s="228" t="s">
        <v>257</v>
      </c>
      <c r="E377" s="229" t="s">
        <v>835</v>
      </c>
      <c r="F377" s="230" t="s">
        <v>836</v>
      </c>
      <c r="G377" s="231" t="s">
        <v>135</v>
      </c>
      <c r="H377" s="232">
        <v>4</v>
      </c>
      <c r="I377" s="233"/>
      <c r="J377" s="234">
        <f t="shared" si="0"/>
        <v>0</v>
      </c>
      <c r="K377" s="230" t="s">
        <v>125</v>
      </c>
      <c r="L377" s="235"/>
      <c r="M377" s="236" t="s">
        <v>1</v>
      </c>
      <c r="N377" s="237" t="s">
        <v>41</v>
      </c>
      <c r="O377" s="71"/>
      <c r="P377" s="212">
        <f t="shared" si="1"/>
        <v>0</v>
      </c>
      <c r="Q377" s="212">
        <v>0.072</v>
      </c>
      <c r="R377" s="212">
        <f t="shared" si="2"/>
        <v>0.288</v>
      </c>
      <c r="S377" s="212">
        <v>0</v>
      </c>
      <c r="T377" s="213">
        <f t="shared" si="3"/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214" t="s">
        <v>154</v>
      </c>
      <c r="AT377" s="214" t="s">
        <v>257</v>
      </c>
      <c r="AU377" s="214" t="s">
        <v>86</v>
      </c>
      <c r="AY377" s="17" t="s">
        <v>119</v>
      </c>
      <c r="BE377" s="215">
        <f t="shared" si="4"/>
        <v>0</v>
      </c>
      <c r="BF377" s="215">
        <f t="shared" si="5"/>
        <v>0</v>
      </c>
      <c r="BG377" s="215">
        <f t="shared" si="6"/>
        <v>0</v>
      </c>
      <c r="BH377" s="215">
        <f t="shared" si="7"/>
        <v>0</v>
      </c>
      <c r="BI377" s="215">
        <f t="shared" si="8"/>
        <v>0</v>
      </c>
      <c r="BJ377" s="17" t="s">
        <v>84</v>
      </c>
      <c r="BK377" s="215">
        <f t="shared" si="9"/>
        <v>0</v>
      </c>
      <c r="BL377" s="17" t="s">
        <v>126</v>
      </c>
      <c r="BM377" s="214" t="s">
        <v>837</v>
      </c>
    </row>
    <row r="378" spans="1:65" s="2" customFormat="1" ht="21.75" customHeight="1">
      <c r="A378" s="34"/>
      <c r="B378" s="35"/>
      <c r="C378" s="228" t="s">
        <v>838</v>
      </c>
      <c r="D378" s="228" t="s">
        <v>257</v>
      </c>
      <c r="E378" s="229" t="s">
        <v>839</v>
      </c>
      <c r="F378" s="230" t="s">
        <v>840</v>
      </c>
      <c r="G378" s="231" t="s">
        <v>135</v>
      </c>
      <c r="H378" s="232">
        <v>4</v>
      </c>
      <c r="I378" s="233"/>
      <c r="J378" s="234">
        <f t="shared" si="0"/>
        <v>0</v>
      </c>
      <c r="K378" s="230" t="s">
        <v>125</v>
      </c>
      <c r="L378" s="235"/>
      <c r="M378" s="236" t="s">
        <v>1</v>
      </c>
      <c r="N378" s="237" t="s">
        <v>41</v>
      </c>
      <c r="O378" s="71"/>
      <c r="P378" s="212">
        <f t="shared" si="1"/>
        <v>0</v>
      </c>
      <c r="Q378" s="212">
        <v>0.08</v>
      </c>
      <c r="R378" s="212">
        <f t="shared" si="2"/>
        <v>0.32</v>
      </c>
      <c r="S378" s="212">
        <v>0</v>
      </c>
      <c r="T378" s="213">
        <f t="shared" si="3"/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214" t="s">
        <v>154</v>
      </c>
      <c r="AT378" s="214" t="s">
        <v>257</v>
      </c>
      <c r="AU378" s="214" t="s">
        <v>86</v>
      </c>
      <c r="AY378" s="17" t="s">
        <v>119</v>
      </c>
      <c r="BE378" s="215">
        <f t="shared" si="4"/>
        <v>0</v>
      </c>
      <c r="BF378" s="215">
        <f t="shared" si="5"/>
        <v>0</v>
      </c>
      <c r="BG378" s="215">
        <f t="shared" si="6"/>
        <v>0</v>
      </c>
      <c r="BH378" s="215">
        <f t="shared" si="7"/>
        <v>0</v>
      </c>
      <c r="BI378" s="215">
        <f t="shared" si="8"/>
        <v>0</v>
      </c>
      <c r="BJ378" s="17" t="s">
        <v>84</v>
      </c>
      <c r="BK378" s="215">
        <f t="shared" si="9"/>
        <v>0</v>
      </c>
      <c r="BL378" s="17" t="s">
        <v>126</v>
      </c>
      <c r="BM378" s="214" t="s">
        <v>841</v>
      </c>
    </row>
    <row r="379" spans="1:65" s="2" customFormat="1" ht="21.75" customHeight="1">
      <c r="A379" s="34"/>
      <c r="B379" s="35"/>
      <c r="C379" s="203" t="s">
        <v>842</v>
      </c>
      <c r="D379" s="203" t="s">
        <v>121</v>
      </c>
      <c r="E379" s="204" t="s">
        <v>843</v>
      </c>
      <c r="F379" s="205" t="s">
        <v>844</v>
      </c>
      <c r="G379" s="206" t="s">
        <v>135</v>
      </c>
      <c r="H379" s="207">
        <v>4</v>
      </c>
      <c r="I379" s="208"/>
      <c r="J379" s="209">
        <f t="shared" si="0"/>
        <v>0</v>
      </c>
      <c r="K379" s="205" t="s">
        <v>125</v>
      </c>
      <c r="L379" s="39"/>
      <c r="M379" s="210" t="s">
        <v>1</v>
      </c>
      <c r="N379" s="211" t="s">
        <v>41</v>
      </c>
      <c r="O379" s="71"/>
      <c r="P379" s="212">
        <f t="shared" si="1"/>
        <v>0</v>
      </c>
      <c r="Q379" s="212">
        <v>0.21734</v>
      </c>
      <c r="R379" s="212">
        <f t="shared" si="2"/>
        <v>0.86936</v>
      </c>
      <c r="S379" s="212">
        <v>0</v>
      </c>
      <c r="T379" s="213">
        <f t="shared" si="3"/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214" t="s">
        <v>126</v>
      </c>
      <c r="AT379" s="214" t="s">
        <v>121</v>
      </c>
      <c r="AU379" s="214" t="s">
        <v>86</v>
      </c>
      <c r="AY379" s="17" t="s">
        <v>119</v>
      </c>
      <c r="BE379" s="215">
        <f t="shared" si="4"/>
        <v>0</v>
      </c>
      <c r="BF379" s="215">
        <f t="shared" si="5"/>
        <v>0</v>
      </c>
      <c r="BG379" s="215">
        <f t="shared" si="6"/>
        <v>0</v>
      </c>
      <c r="BH379" s="215">
        <f t="shared" si="7"/>
        <v>0</v>
      </c>
      <c r="BI379" s="215">
        <f t="shared" si="8"/>
        <v>0</v>
      </c>
      <c r="BJ379" s="17" t="s">
        <v>84</v>
      </c>
      <c r="BK379" s="215">
        <f t="shared" si="9"/>
        <v>0</v>
      </c>
      <c r="BL379" s="17" t="s">
        <v>126</v>
      </c>
      <c r="BM379" s="214" t="s">
        <v>845</v>
      </c>
    </row>
    <row r="380" spans="1:65" s="2" customFormat="1" ht="16.5" customHeight="1">
      <c r="A380" s="34"/>
      <c r="B380" s="35"/>
      <c r="C380" s="228" t="s">
        <v>846</v>
      </c>
      <c r="D380" s="228" t="s">
        <v>257</v>
      </c>
      <c r="E380" s="229" t="s">
        <v>847</v>
      </c>
      <c r="F380" s="230" t="s">
        <v>848</v>
      </c>
      <c r="G380" s="231" t="s">
        <v>135</v>
      </c>
      <c r="H380" s="232">
        <v>4</v>
      </c>
      <c r="I380" s="233"/>
      <c r="J380" s="234">
        <f t="shared" si="0"/>
        <v>0</v>
      </c>
      <c r="K380" s="230" t="s">
        <v>125</v>
      </c>
      <c r="L380" s="235"/>
      <c r="M380" s="236" t="s">
        <v>1</v>
      </c>
      <c r="N380" s="237" t="s">
        <v>41</v>
      </c>
      <c r="O380" s="71"/>
      <c r="P380" s="212">
        <f t="shared" si="1"/>
        <v>0</v>
      </c>
      <c r="Q380" s="212">
        <v>0.0506</v>
      </c>
      <c r="R380" s="212">
        <f t="shared" si="2"/>
        <v>0.2024</v>
      </c>
      <c r="S380" s="212">
        <v>0</v>
      </c>
      <c r="T380" s="213">
        <f t="shared" si="3"/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214" t="s">
        <v>154</v>
      </c>
      <c r="AT380" s="214" t="s">
        <v>257</v>
      </c>
      <c r="AU380" s="214" t="s">
        <v>86</v>
      </c>
      <c r="AY380" s="17" t="s">
        <v>119</v>
      </c>
      <c r="BE380" s="215">
        <f t="shared" si="4"/>
        <v>0</v>
      </c>
      <c r="BF380" s="215">
        <f t="shared" si="5"/>
        <v>0</v>
      </c>
      <c r="BG380" s="215">
        <f t="shared" si="6"/>
        <v>0</v>
      </c>
      <c r="BH380" s="215">
        <f t="shared" si="7"/>
        <v>0</v>
      </c>
      <c r="BI380" s="215">
        <f t="shared" si="8"/>
        <v>0</v>
      </c>
      <c r="BJ380" s="17" t="s">
        <v>84</v>
      </c>
      <c r="BK380" s="215">
        <f t="shared" si="9"/>
        <v>0</v>
      </c>
      <c r="BL380" s="17" t="s">
        <v>126</v>
      </c>
      <c r="BM380" s="214" t="s">
        <v>849</v>
      </c>
    </row>
    <row r="381" spans="1:65" s="2" customFormat="1" ht="21.75" customHeight="1">
      <c r="A381" s="34"/>
      <c r="B381" s="35"/>
      <c r="C381" s="228" t="s">
        <v>850</v>
      </c>
      <c r="D381" s="228" t="s">
        <v>257</v>
      </c>
      <c r="E381" s="229" t="s">
        <v>851</v>
      </c>
      <c r="F381" s="230" t="s">
        <v>852</v>
      </c>
      <c r="G381" s="231" t="s">
        <v>135</v>
      </c>
      <c r="H381" s="232">
        <v>3</v>
      </c>
      <c r="I381" s="233"/>
      <c r="J381" s="234">
        <f t="shared" si="0"/>
        <v>0</v>
      </c>
      <c r="K381" s="230" t="s">
        <v>125</v>
      </c>
      <c r="L381" s="235"/>
      <c r="M381" s="236" t="s">
        <v>1</v>
      </c>
      <c r="N381" s="237" t="s">
        <v>41</v>
      </c>
      <c r="O381" s="71"/>
      <c r="P381" s="212">
        <f t="shared" si="1"/>
        <v>0</v>
      </c>
      <c r="Q381" s="212">
        <v>0.004</v>
      </c>
      <c r="R381" s="212">
        <f t="shared" si="2"/>
        <v>0.012</v>
      </c>
      <c r="S381" s="212">
        <v>0</v>
      </c>
      <c r="T381" s="213">
        <f t="shared" si="3"/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214" t="s">
        <v>154</v>
      </c>
      <c r="AT381" s="214" t="s">
        <v>257</v>
      </c>
      <c r="AU381" s="214" t="s">
        <v>86</v>
      </c>
      <c r="AY381" s="17" t="s">
        <v>119</v>
      </c>
      <c r="BE381" s="215">
        <f t="shared" si="4"/>
        <v>0</v>
      </c>
      <c r="BF381" s="215">
        <f t="shared" si="5"/>
        <v>0</v>
      </c>
      <c r="BG381" s="215">
        <f t="shared" si="6"/>
        <v>0</v>
      </c>
      <c r="BH381" s="215">
        <f t="shared" si="7"/>
        <v>0</v>
      </c>
      <c r="BI381" s="215">
        <f t="shared" si="8"/>
        <v>0</v>
      </c>
      <c r="BJ381" s="17" t="s">
        <v>84</v>
      </c>
      <c r="BK381" s="215">
        <f t="shared" si="9"/>
        <v>0</v>
      </c>
      <c r="BL381" s="17" t="s">
        <v>126</v>
      </c>
      <c r="BM381" s="214" t="s">
        <v>853</v>
      </c>
    </row>
    <row r="382" spans="1:65" s="2" customFormat="1" ht="21.75" customHeight="1">
      <c r="A382" s="34"/>
      <c r="B382" s="35"/>
      <c r="C382" s="228" t="s">
        <v>854</v>
      </c>
      <c r="D382" s="228" t="s">
        <v>257</v>
      </c>
      <c r="E382" s="229" t="s">
        <v>855</v>
      </c>
      <c r="F382" s="230" t="s">
        <v>856</v>
      </c>
      <c r="G382" s="231" t="s">
        <v>135</v>
      </c>
      <c r="H382" s="232">
        <v>1</v>
      </c>
      <c r="I382" s="233"/>
      <c r="J382" s="234">
        <f t="shared" si="0"/>
        <v>0</v>
      </c>
      <c r="K382" s="230" t="s">
        <v>125</v>
      </c>
      <c r="L382" s="235"/>
      <c r="M382" s="236" t="s">
        <v>1</v>
      </c>
      <c r="N382" s="237" t="s">
        <v>41</v>
      </c>
      <c r="O382" s="71"/>
      <c r="P382" s="212">
        <f t="shared" si="1"/>
        <v>0</v>
      </c>
      <c r="Q382" s="212">
        <v>0.003</v>
      </c>
      <c r="R382" s="212">
        <f t="shared" si="2"/>
        <v>0.003</v>
      </c>
      <c r="S382" s="212">
        <v>0</v>
      </c>
      <c r="T382" s="213">
        <f t="shared" si="3"/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214" t="s">
        <v>154</v>
      </c>
      <c r="AT382" s="214" t="s">
        <v>257</v>
      </c>
      <c r="AU382" s="214" t="s">
        <v>86</v>
      </c>
      <c r="AY382" s="17" t="s">
        <v>119</v>
      </c>
      <c r="BE382" s="215">
        <f t="shared" si="4"/>
        <v>0</v>
      </c>
      <c r="BF382" s="215">
        <f t="shared" si="5"/>
        <v>0</v>
      </c>
      <c r="BG382" s="215">
        <f t="shared" si="6"/>
        <v>0</v>
      </c>
      <c r="BH382" s="215">
        <f t="shared" si="7"/>
        <v>0</v>
      </c>
      <c r="BI382" s="215">
        <f t="shared" si="8"/>
        <v>0</v>
      </c>
      <c r="BJ382" s="17" t="s">
        <v>84</v>
      </c>
      <c r="BK382" s="215">
        <f t="shared" si="9"/>
        <v>0</v>
      </c>
      <c r="BL382" s="17" t="s">
        <v>126</v>
      </c>
      <c r="BM382" s="214" t="s">
        <v>857</v>
      </c>
    </row>
    <row r="383" spans="1:65" s="2" customFormat="1" ht="21.75" customHeight="1">
      <c r="A383" s="34"/>
      <c r="B383" s="35"/>
      <c r="C383" s="203" t="s">
        <v>858</v>
      </c>
      <c r="D383" s="203" t="s">
        <v>121</v>
      </c>
      <c r="E383" s="204" t="s">
        <v>859</v>
      </c>
      <c r="F383" s="205" t="s">
        <v>860</v>
      </c>
      <c r="G383" s="206" t="s">
        <v>135</v>
      </c>
      <c r="H383" s="207">
        <v>2</v>
      </c>
      <c r="I383" s="208"/>
      <c r="J383" s="209">
        <f t="shared" si="0"/>
        <v>0</v>
      </c>
      <c r="K383" s="205" t="s">
        <v>125</v>
      </c>
      <c r="L383" s="39"/>
      <c r="M383" s="210" t="s">
        <v>1</v>
      </c>
      <c r="N383" s="211" t="s">
        <v>41</v>
      </c>
      <c r="O383" s="71"/>
      <c r="P383" s="212">
        <f t="shared" si="1"/>
        <v>0</v>
      </c>
      <c r="Q383" s="212">
        <v>0</v>
      </c>
      <c r="R383" s="212">
        <f t="shared" si="2"/>
        <v>0</v>
      </c>
      <c r="S383" s="212">
        <v>0.2</v>
      </c>
      <c r="T383" s="213">
        <f t="shared" si="3"/>
        <v>0.4</v>
      </c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R383" s="214" t="s">
        <v>126</v>
      </c>
      <c r="AT383" s="214" t="s">
        <v>121</v>
      </c>
      <c r="AU383" s="214" t="s">
        <v>86</v>
      </c>
      <c r="AY383" s="17" t="s">
        <v>119</v>
      </c>
      <c r="BE383" s="215">
        <f t="shared" si="4"/>
        <v>0</v>
      </c>
      <c r="BF383" s="215">
        <f t="shared" si="5"/>
        <v>0</v>
      </c>
      <c r="BG383" s="215">
        <f t="shared" si="6"/>
        <v>0</v>
      </c>
      <c r="BH383" s="215">
        <f t="shared" si="7"/>
        <v>0</v>
      </c>
      <c r="BI383" s="215">
        <f t="shared" si="8"/>
        <v>0</v>
      </c>
      <c r="BJ383" s="17" t="s">
        <v>84</v>
      </c>
      <c r="BK383" s="215">
        <f t="shared" si="9"/>
        <v>0</v>
      </c>
      <c r="BL383" s="17" t="s">
        <v>126</v>
      </c>
      <c r="BM383" s="214" t="s">
        <v>861</v>
      </c>
    </row>
    <row r="384" spans="2:63" s="12" customFormat="1" ht="22.9" customHeight="1">
      <c r="B384" s="187"/>
      <c r="C384" s="188"/>
      <c r="D384" s="189" t="s">
        <v>75</v>
      </c>
      <c r="E384" s="201" t="s">
        <v>158</v>
      </c>
      <c r="F384" s="201" t="s">
        <v>862</v>
      </c>
      <c r="G384" s="188"/>
      <c r="H384" s="188"/>
      <c r="I384" s="191"/>
      <c r="J384" s="202">
        <f>BK384</f>
        <v>0</v>
      </c>
      <c r="K384" s="188"/>
      <c r="L384" s="193"/>
      <c r="M384" s="194"/>
      <c r="N384" s="195"/>
      <c r="O384" s="195"/>
      <c r="P384" s="196">
        <f>SUM(P385:P455)</f>
        <v>0</v>
      </c>
      <c r="Q384" s="195"/>
      <c r="R384" s="196">
        <f>SUM(R385:R455)</f>
        <v>117.7989468</v>
      </c>
      <c r="S384" s="195"/>
      <c r="T384" s="197">
        <f>SUM(T385:T455)</f>
        <v>10.03669</v>
      </c>
      <c r="AR384" s="198" t="s">
        <v>84</v>
      </c>
      <c r="AT384" s="199" t="s">
        <v>75</v>
      </c>
      <c r="AU384" s="199" t="s">
        <v>84</v>
      </c>
      <c r="AY384" s="198" t="s">
        <v>119</v>
      </c>
      <c r="BK384" s="200">
        <f>SUM(BK385:BK455)</f>
        <v>0</v>
      </c>
    </row>
    <row r="385" spans="1:65" s="2" customFormat="1" ht="33" customHeight="1">
      <c r="A385" s="34"/>
      <c r="B385" s="35"/>
      <c r="C385" s="203" t="s">
        <v>863</v>
      </c>
      <c r="D385" s="203" t="s">
        <v>121</v>
      </c>
      <c r="E385" s="204" t="s">
        <v>864</v>
      </c>
      <c r="F385" s="205" t="s">
        <v>865</v>
      </c>
      <c r="G385" s="206" t="s">
        <v>321</v>
      </c>
      <c r="H385" s="207">
        <v>27</v>
      </c>
      <c r="I385" s="208"/>
      <c r="J385" s="209">
        <f>ROUND(I385*H385,2)</f>
        <v>0</v>
      </c>
      <c r="K385" s="205" t="s">
        <v>1</v>
      </c>
      <c r="L385" s="39"/>
      <c r="M385" s="210" t="s">
        <v>1</v>
      </c>
      <c r="N385" s="211" t="s">
        <v>41</v>
      </c>
      <c r="O385" s="71"/>
      <c r="P385" s="212">
        <f>O385*H385</f>
        <v>0</v>
      </c>
      <c r="Q385" s="212">
        <v>0.04008</v>
      </c>
      <c r="R385" s="212">
        <f>Q385*H385</f>
        <v>1.08216</v>
      </c>
      <c r="S385" s="212">
        <v>0</v>
      </c>
      <c r="T385" s="213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214" t="s">
        <v>126</v>
      </c>
      <c r="AT385" s="214" t="s">
        <v>121</v>
      </c>
      <c r="AU385" s="214" t="s">
        <v>86</v>
      </c>
      <c r="AY385" s="17" t="s">
        <v>119</v>
      </c>
      <c r="BE385" s="215">
        <f>IF(N385="základní",J385,0)</f>
        <v>0</v>
      </c>
      <c r="BF385" s="215">
        <f>IF(N385="snížená",J385,0)</f>
        <v>0</v>
      </c>
      <c r="BG385" s="215">
        <f>IF(N385="zákl. přenesená",J385,0)</f>
        <v>0</v>
      </c>
      <c r="BH385" s="215">
        <f>IF(N385="sníž. přenesená",J385,0)</f>
        <v>0</v>
      </c>
      <c r="BI385" s="215">
        <f>IF(N385="nulová",J385,0)</f>
        <v>0</v>
      </c>
      <c r="BJ385" s="17" t="s">
        <v>84</v>
      </c>
      <c r="BK385" s="215">
        <f>ROUND(I385*H385,2)</f>
        <v>0</v>
      </c>
      <c r="BL385" s="17" t="s">
        <v>126</v>
      </c>
      <c r="BM385" s="214" t="s">
        <v>866</v>
      </c>
    </row>
    <row r="386" spans="2:51" s="13" customFormat="1" ht="12">
      <c r="B386" s="216"/>
      <c r="C386" s="217"/>
      <c r="D386" s="218" t="s">
        <v>152</v>
      </c>
      <c r="E386" s="219" t="s">
        <v>1</v>
      </c>
      <c r="F386" s="220" t="s">
        <v>153</v>
      </c>
      <c r="G386" s="217"/>
      <c r="H386" s="221">
        <v>27</v>
      </c>
      <c r="I386" s="222"/>
      <c r="J386" s="217"/>
      <c r="K386" s="217"/>
      <c r="L386" s="223"/>
      <c r="M386" s="224"/>
      <c r="N386" s="225"/>
      <c r="O386" s="225"/>
      <c r="P386" s="225"/>
      <c r="Q386" s="225"/>
      <c r="R386" s="225"/>
      <c r="S386" s="225"/>
      <c r="T386" s="226"/>
      <c r="AT386" s="227" t="s">
        <v>152</v>
      </c>
      <c r="AU386" s="227" t="s">
        <v>86</v>
      </c>
      <c r="AV386" s="13" t="s">
        <v>86</v>
      </c>
      <c r="AW386" s="13" t="s">
        <v>32</v>
      </c>
      <c r="AX386" s="13" t="s">
        <v>84</v>
      </c>
      <c r="AY386" s="227" t="s">
        <v>119</v>
      </c>
    </row>
    <row r="387" spans="1:65" s="2" customFormat="1" ht="21.75" customHeight="1">
      <c r="A387" s="34"/>
      <c r="B387" s="35"/>
      <c r="C387" s="203" t="s">
        <v>867</v>
      </c>
      <c r="D387" s="203" t="s">
        <v>121</v>
      </c>
      <c r="E387" s="204" t="s">
        <v>868</v>
      </c>
      <c r="F387" s="205" t="s">
        <v>869</v>
      </c>
      <c r="G387" s="206" t="s">
        <v>135</v>
      </c>
      <c r="H387" s="207">
        <v>4</v>
      </c>
      <c r="I387" s="208"/>
      <c r="J387" s="209">
        <f aca="true" t="shared" si="10" ref="J387:J397">ROUND(I387*H387,2)</f>
        <v>0</v>
      </c>
      <c r="K387" s="205" t="s">
        <v>1</v>
      </c>
      <c r="L387" s="39"/>
      <c r="M387" s="210" t="s">
        <v>1</v>
      </c>
      <c r="N387" s="211" t="s">
        <v>41</v>
      </c>
      <c r="O387" s="71"/>
      <c r="P387" s="212">
        <f aca="true" t="shared" si="11" ref="P387:P397">O387*H387</f>
        <v>0</v>
      </c>
      <c r="Q387" s="212">
        <v>0</v>
      </c>
      <c r="R387" s="212">
        <f aca="true" t="shared" si="12" ref="R387:R397">Q387*H387</f>
        <v>0</v>
      </c>
      <c r="S387" s="212">
        <v>0</v>
      </c>
      <c r="T387" s="213">
        <f aca="true" t="shared" si="13" ref="T387:T397"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214" t="s">
        <v>126</v>
      </c>
      <c r="AT387" s="214" t="s">
        <v>121</v>
      </c>
      <c r="AU387" s="214" t="s">
        <v>86</v>
      </c>
      <c r="AY387" s="17" t="s">
        <v>119</v>
      </c>
      <c r="BE387" s="215">
        <f aca="true" t="shared" si="14" ref="BE387:BE397">IF(N387="základní",J387,0)</f>
        <v>0</v>
      </c>
      <c r="BF387" s="215">
        <f aca="true" t="shared" si="15" ref="BF387:BF397">IF(N387="snížená",J387,0)</f>
        <v>0</v>
      </c>
      <c r="BG387" s="215">
        <f aca="true" t="shared" si="16" ref="BG387:BG397">IF(N387="zákl. přenesená",J387,0)</f>
        <v>0</v>
      </c>
      <c r="BH387" s="215">
        <f aca="true" t="shared" si="17" ref="BH387:BH397">IF(N387="sníž. přenesená",J387,0)</f>
        <v>0</v>
      </c>
      <c r="BI387" s="215">
        <f aca="true" t="shared" si="18" ref="BI387:BI397">IF(N387="nulová",J387,0)</f>
        <v>0</v>
      </c>
      <c r="BJ387" s="17" t="s">
        <v>84</v>
      </c>
      <c r="BK387" s="215">
        <f aca="true" t="shared" si="19" ref="BK387:BK397">ROUND(I387*H387,2)</f>
        <v>0</v>
      </c>
      <c r="BL387" s="17" t="s">
        <v>126</v>
      </c>
      <c r="BM387" s="214" t="s">
        <v>870</v>
      </c>
    </row>
    <row r="388" spans="1:65" s="2" customFormat="1" ht="21.75" customHeight="1">
      <c r="A388" s="34"/>
      <c r="B388" s="35"/>
      <c r="C388" s="203" t="s">
        <v>871</v>
      </c>
      <c r="D388" s="203" t="s">
        <v>121</v>
      </c>
      <c r="E388" s="204" t="s">
        <v>872</v>
      </c>
      <c r="F388" s="205" t="s">
        <v>873</v>
      </c>
      <c r="G388" s="206" t="s">
        <v>135</v>
      </c>
      <c r="H388" s="207">
        <v>5</v>
      </c>
      <c r="I388" s="208"/>
      <c r="J388" s="209">
        <f t="shared" si="10"/>
        <v>0</v>
      </c>
      <c r="K388" s="205" t="s">
        <v>125</v>
      </c>
      <c r="L388" s="39"/>
      <c r="M388" s="210" t="s">
        <v>1</v>
      </c>
      <c r="N388" s="211" t="s">
        <v>41</v>
      </c>
      <c r="O388" s="71"/>
      <c r="P388" s="212">
        <f t="shared" si="11"/>
        <v>0</v>
      </c>
      <c r="Q388" s="212">
        <v>0.0007</v>
      </c>
      <c r="R388" s="212">
        <f t="shared" si="12"/>
        <v>0.0035</v>
      </c>
      <c r="S388" s="212">
        <v>0</v>
      </c>
      <c r="T388" s="213">
        <f t="shared" si="13"/>
        <v>0</v>
      </c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R388" s="214" t="s">
        <v>126</v>
      </c>
      <c r="AT388" s="214" t="s">
        <v>121</v>
      </c>
      <c r="AU388" s="214" t="s">
        <v>86</v>
      </c>
      <c r="AY388" s="17" t="s">
        <v>119</v>
      </c>
      <c r="BE388" s="215">
        <f t="shared" si="14"/>
        <v>0</v>
      </c>
      <c r="BF388" s="215">
        <f t="shared" si="15"/>
        <v>0</v>
      </c>
      <c r="BG388" s="215">
        <f t="shared" si="16"/>
        <v>0</v>
      </c>
      <c r="BH388" s="215">
        <f t="shared" si="17"/>
        <v>0</v>
      </c>
      <c r="BI388" s="215">
        <f t="shared" si="18"/>
        <v>0</v>
      </c>
      <c r="BJ388" s="17" t="s">
        <v>84</v>
      </c>
      <c r="BK388" s="215">
        <f t="shared" si="19"/>
        <v>0</v>
      </c>
      <c r="BL388" s="17" t="s">
        <v>126</v>
      </c>
      <c r="BM388" s="214" t="s">
        <v>874</v>
      </c>
    </row>
    <row r="389" spans="1:65" s="2" customFormat="1" ht="16.5" customHeight="1">
      <c r="A389" s="34"/>
      <c r="B389" s="35"/>
      <c r="C389" s="228" t="s">
        <v>875</v>
      </c>
      <c r="D389" s="228" t="s">
        <v>257</v>
      </c>
      <c r="E389" s="229" t="s">
        <v>876</v>
      </c>
      <c r="F389" s="230" t="s">
        <v>877</v>
      </c>
      <c r="G389" s="231" t="s">
        <v>135</v>
      </c>
      <c r="H389" s="232">
        <v>1</v>
      </c>
      <c r="I389" s="233"/>
      <c r="J389" s="234">
        <f t="shared" si="10"/>
        <v>0</v>
      </c>
      <c r="K389" s="230" t="s">
        <v>125</v>
      </c>
      <c r="L389" s="235"/>
      <c r="M389" s="236" t="s">
        <v>1</v>
      </c>
      <c r="N389" s="237" t="s">
        <v>41</v>
      </c>
      <c r="O389" s="71"/>
      <c r="P389" s="212">
        <f t="shared" si="11"/>
        <v>0</v>
      </c>
      <c r="Q389" s="212">
        <v>0.005</v>
      </c>
      <c r="R389" s="212">
        <f t="shared" si="12"/>
        <v>0.005</v>
      </c>
      <c r="S389" s="212">
        <v>0</v>
      </c>
      <c r="T389" s="213">
        <f t="shared" si="13"/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214" t="s">
        <v>154</v>
      </c>
      <c r="AT389" s="214" t="s">
        <v>257</v>
      </c>
      <c r="AU389" s="214" t="s">
        <v>86</v>
      </c>
      <c r="AY389" s="17" t="s">
        <v>119</v>
      </c>
      <c r="BE389" s="215">
        <f t="shared" si="14"/>
        <v>0</v>
      </c>
      <c r="BF389" s="215">
        <f t="shared" si="15"/>
        <v>0</v>
      </c>
      <c r="BG389" s="215">
        <f t="shared" si="16"/>
        <v>0</v>
      </c>
      <c r="BH389" s="215">
        <f t="shared" si="17"/>
        <v>0</v>
      </c>
      <c r="BI389" s="215">
        <f t="shared" si="18"/>
        <v>0</v>
      </c>
      <c r="BJ389" s="17" t="s">
        <v>84</v>
      </c>
      <c r="BK389" s="215">
        <f t="shared" si="19"/>
        <v>0</v>
      </c>
      <c r="BL389" s="17" t="s">
        <v>126</v>
      </c>
      <c r="BM389" s="214" t="s">
        <v>878</v>
      </c>
    </row>
    <row r="390" spans="1:65" s="2" customFormat="1" ht="16.5" customHeight="1">
      <c r="A390" s="34"/>
      <c r="B390" s="35"/>
      <c r="C390" s="228" t="s">
        <v>879</v>
      </c>
      <c r="D390" s="228" t="s">
        <v>257</v>
      </c>
      <c r="E390" s="229" t="s">
        <v>880</v>
      </c>
      <c r="F390" s="230" t="s">
        <v>881</v>
      </c>
      <c r="G390" s="231" t="s">
        <v>135</v>
      </c>
      <c r="H390" s="232">
        <v>2</v>
      </c>
      <c r="I390" s="233"/>
      <c r="J390" s="234">
        <f t="shared" si="10"/>
        <v>0</v>
      </c>
      <c r="K390" s="230" t="s">
        <v>1</v>
      </c>
      <c r="L390" s="235"/>
      <c r="M390" s="236" t="s">
        <v>1</v>
      </c>
      <c r="N390" s="237" t="s">
        <v>41</v>
      </c>
      <c r="O390" s="71"/>
      <c r="P390" s="212">
        <f t="shared" si="11"/>
        <v>0</v>
      </c>
      <c r="Q390" s="212">
        <v>0.0025</v>
      </c>
      <c r="R390" s="212">
        <f t="shared" si="12"/>
        <v>0.005</v>
      </c>
      <c r="S390" s="212">
        <v>0</v>
      </c>
      <c r="T390" s="213">
        <f t="shared" si="13"/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214" t="s">
        <v>154</v>
      </c>
      <c r="AT390" s="214" t="s">
        <v>257</v>
      </c>
      <c r="AU390" s="214" t="s">
        <v>86</v>
      </c>
      <c r="AY390" s="17" t="s">
        <v>119</v>
      </c>
      <c r="BE390" s="215">
        <f t="shared" si="14"/>
        <v>0</v>
      </c>
      <c r="BF390" s="215">
        <f t="shared" si="15"/>
        <v>0</v>
      </c>
      <c r="BG390" s="215">
        <f t="shared" si="16"/>
        <v>0</v>
      </c>
      <c r="BH390" s="215">
        <f t="shared" si="17"/>
        <v>0</v>
      </c>
      <c r="BI390" s="215">
        <f t="shared" si="18"/>
        <v>0</v>
      </c>
      <c r="BJ390" s="17" t="s">
        <v>84</v>
      </c>
      <c r="BK390" s="215">
        <f t="shared" si="19"/>
        <v>0</v>
      </c>
      <c r="BL390" s="17" t="s">
        <v>126</v>
      </c>
      <c r="BM390" s="214" t="s">
        <v>882</v>
      </c>
    </row>
    <row r="391" spans="1:65" s="2" customFormat="1" ht="16.5" customHeight="1">
      <c r="A391" s="34"/>
      <c r="B391" s="35"/>
      <c r="C391" s="228" t="s">
        <v>883</v>
      </c>
      <c r="D391" s="228" t="s">
        <v>257</v>
      </c>
      <c r="E391" s="229" t="s">
        <v>880</v>
      </c>
      <c r="F391" s="230" t="s">
        <v>881</v>
      </c>
      <c r="G391" s="231" t="s">
        <v>135</v>
      </c>
      <c r="H391" s="232">
        <v>2</v>
      </c>
      <c r="I391" s="233"/>
      <c r="J391" s="234">
        <f t="shared" si="10"/>
        <v>0</v>
      </c>
      <c r="K391" s="230" t="s">
        <v>1</v>
      </c>
      <c r="L391" s="235"/>
      <c r="M391" s="236" t="s">
        <v>1</v>
      </c>
      <c r="N391" s="237" t="s">
        <v>41</v>
      </c>
      <c r="O391" s="71"/>
      <c r="P391" s="212">
        <f t="shared" si="11"/>
        <v>0</v>
      </c>
      <c r="Q391" s="212">
        <v>0.0025</v>
      </c>
      <c r="R391" s="212">
        <f t="shared" si="12"/>
        <v>0.005</v>
      </c>
      <c r="S391" s="212">
        <v>0</v>
      </c>
      <c r="T391" s="213">
        <f t="shared" si="13"/>
        <v>0</v>
      </c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R391" s="214" t="s">
        <v>154</v>
      </c>
      <c r="AT391" s="214" t="s">
        <v>257</v>
      </c>
      <c r="AU391" s="214" t="s">
        <v>86</v>
      </c>
      <c r="AY391" s="17" t="s">
        <v>119</v>
      </c>
      <c r="BE391" s="215">
        <f t="shared" si="14"/>
        <v>0</v>
      </c>
      <c r="BF391" s="215">
        <f t="shared" si="15"/>
        <v>0</v>
      </c>
      <c r="BG391" s="215">
        <f t="shared" si="16"/>
        <v>0</v>
      </c>
      <c r="BH391" s="215">
        <f t="shared" si="17"/>
        <v>0</v>
      </c>
      <c r="BI391" s="215">
        <f t="shared" si="18"/>
        <v>0</v>
      </c>
      <c r="BJ391" s="17" t="s">
        <v>84</v>
      </c>
      <c r="BK391" s="215">
        <f t="shared" si="19"/>
        <v>0</v>
      </c>
      <c r="BL391" s="17" t="s">
        <v>126</v>
      </c>
      <c r="BM391" s="214" t="s">
        <v>884</v>
      </c>
    </row>
    <row r="392" spans="1:65" s="2" customFormat="1" ht="21.75" customHeight="1">
      <c r="A392" s="34"/>
      <c r="B392" s="35"/>
      <c r="C392" s="203" t="s">
        <v>885</v>
      </c>
      <c r="D392" s="203" t="s">
        <v>121</v>
      </c>
      <c r="E392" s="204" t="s">
        <v>886</v>
      </c>
      <c r="F392" s="205" t="s">
        <v>887</v>
      </c>
      <c r="G392" s="206" t="s">
        <v>135</v>
      </c>
      <c r="H392" s="207">
        <v>5</v>
      </c>
      <c r="I392" s="208"/>
      <c r="J392" s="209">
        <f t="shared" si="10"/>
        <v>0</v>
      </c>
      <c r="K392" s="205" t="s">
        <v>125</v>
      </c>
      <c r="L392" s="39"/>
      <c r="M392" s="210" t="s">
        <v>1</v>
      </c>
      <c r="N392" s="211" t="s">
        <v>41</v>
      </c>
      <c r="O392" s="71"/>
      <c r="P392" s="212">
        <f t="shared" si="11"/>
        <v>0</v>
      </c>
      <c r="Q392" s="212">
        <v>0.11241</v>
      </c>
      <c r="R392" s="212">
        <f t="shared" si="12"/>
        <v>0.5620499999999999</v>
      </c>
      <c r="S392" s="212">
        <v>0</v>
      </c>
      <c r="T392" s="213">
        <f t="shared" si="13"/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214" t="s">
        <v>126</v>
      </c>
      <c r="AT392" s="214" t="s">
        <v>121</v>
      </c>
      <c r="AU392" s="214" t="s">
        <v>86</v>
      </c>
      <c r="AY392" s="17" t="s">
        <v>119</v>
      </c>
      <c r="BE392" s="215">
        <f t="shared" si="14"/>
        <v>0</v>
      </c>
      <c r="BF392" s="215">
        <f t="shared" si="15"/>
        <v>0</v>
      </c>
      <c r="BG392" s="215">
        <f t="shared" si="16"/>
        <v>0</v>
      </c>
      <c r="BH392" s="215">
        <f t="shared" si="17"/>
        <v>0</v>
      </c>
      <c r="BI392" s="215">
        <f t="shared" si="18"/>
        <v>0</v>
      </c>
      <c r="BJ392" s="17" t="s">
        <v>84</v>
      </c>
      <c r="BK392" s="215">
        <f t="shared" si="19"/>
        <v>0</v>
      </c>
      <c r="BL392" s="17" t="s">
        <v>126</v>
      </c>
      <c r="BM392" s="214" t="s">
        <v>888</v>
      </c>
    </row>
    <row r="393" spans="1:65" s="2" customFormat="1" ht="16.5" customHeight="1">
      <c r="A393" s="34"/>
      <c r="B393" s="35"/>
      <c r="C393" s="228" t="s">
        <v>889</v>
      </c>
      <c r="D393" s="228" t="s">
        <v>257</v>
      </c>
      <c r="E393" s="229" t="s">
        <v>890</v>
      </c>
      <c r="F393" s="230" t="s">
        <v>891</v>
      </c>
      <c r="G393" s="231" t="s">
        <v>135</v>
      </c>
      <c r="H393" s="232">
        <v>5</v>
      </c>
      <c r="I393" s="233"/>
      <c r="J393" s="234">
        <f t="shared" si="10"/>
        <v>0</v>
      </c>
      <c r="K393" s="230" t="s">
        <v>125</v>
      </c>
      <c r="L393" s="235"/>
      <c r="M393" s="236" t="s">
        <v>1</v>
      </c>
      <c r="N393" s="237" t="s">
        <v>41</v>
      </c>
      <c r="O393" s="71"/>
      <c r="P393" s="212">
        <f t="shared" si="11"/>
        <v>0</v>
      </c>
      <c r="Q393" s="212">
        <v>0.0065</v>
      </c>
      <c r="R393" s="212">
        <f t="shared" si="12"/>
        <v>0.0325</v>
      </c>
      <c r="S393" s="212">
        <v>0</v>
      </c>
      <c r="T393" s="213">
        <f t="shared" si="13"/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214" t="s">
        <v>154</v>
      </c>
      <c r="AT393" s="214" t="s">
        <v>257</v>
      </c>
      <c r="AU393" s="214" t="s">
        <v>86</v>
      </c>
      <c r="AY393" s="17" t="s">
        <v>119</v>
      </c>
      <c r="BE393" s="215">
        <f t="shared" si="14"/>
        <v>0</v>
      </c>
      <c r="BF393" s="215">
        <f t="shared" si="15"/>
        <v>0</v>
      </c>
      <c r="BG393" s="215">
        <f t="shared" si="16"/>
        <v>0</v>
      </c>
      <c r="BH393" s="215">
        <f t="shared" si="17"/>
        <v>0</v>
      </c>
      <c r="BI393" s="215">
        <f t="shared" si="18"/>
        <v>0</v>
      </c>
      <c r="BJ393" s="17" t="s">
        <v>84</v>
      </c>
      <c r="BK393" s="215">
        <f t="shared" si="19"/>
        <v>0</v>
      </c>
      <c r="BL393" s="17" t="s">
        <v>126</v>
      </c>
      <c r="BM393" s="214" t="s">
        <v>892</v>
      </c>
    </row>
    <row r="394" spans="1:65" s="2" customFormat="1" ht="16.5" customHeight="1">
      <c r="A394" s="34"/>
      <c r="B394" s="35"/>
      <c r="C394" s="228" t="s">
        <v>893</v>
      </c>
      <c r="D394" s="228" t="s">
        <v>257</v>
      </c>
      <c r="E394" s="229" t="s">
        <v>894</v>
      </c>
      <c r="F394" s="230" t="s">
        <v>895</v>
      </c>
      <c r="G394" s="231" t="s">
        <v>135</v>
      </c>
      <c r="H394" s="232">
        <v>5</v>
      </c>
      <c r="I394" s="233"/>
      <c r="J394" s="234">
        <f t="shared" si="10"/>
        <v>0</v>
      </c>
      <c r="K394" s="230" t="s">
        <v>125</v>
      </c>
      <c r="L394" s="235"/>
      <c r="M394" s="236" t="s">
        <v>1</v>
      </c>
      <c r="N394" s="237" t="s">
        <v>41</v>
      </c>
      <c r="O394" s="71"/>
      <c r="P394" s="212">
        <f t="shared" si="11"/>
        <v>0</v>
      </c>
      <c r="Q394" s="212">
        <v>0.0033</v>
      </c>
      <c r="R394" s="212">
        <f t="shared" si="12"/>
        <v>0.0165</v>
      </c>
      <c r="S394" s="212">
        <v>0</v>
      </c>
      <c r="T394" s="213">
        <f t="shared" si="13"/>
        <v>0</v>
      </c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R394" s="214" t="s">
        <v>154</v>
      </c>
      <c r="AT394" s="214" t="s">
        <v>257</v>
      </c>
      <c r="AU394" s="214" t="s">
        <v>86</v>
      </c>
      <c r="AY394" s="17" t="s">
        <v>119</v>
      </c>
      <c r="BE394" s="215">
        <f t="shared" si="14"/>
        <v>0</v>
      </c>
      <c r="BF394" s="215">
        <f t="shared" si="15"/>
        <v>0</v>
      </c>
      <c r="BG394" s="215">
        <f t="shared" si="16"/>
        <v>0</v>
      </c>
      <c r="BH394" s="215">
        <f t="shared" si="17"/>
        <v>0</v>
      </c>
      <c r="BI394" s="215">
        <f t="shared" si="18"/>
        <v>0</v>
      </c>
      <c r="BJ394" s="17" t="s">
        <v>84</v>
      </c>
      <c r="BK394" s="215">
        <f t="shared" si="19"/>
        <v>0</v>
      </c>
      <c r="BL394" s="17" t="s">
        <v>126</v>
      </c>
      <c r="BM394" s="214" t="s">
        <v>896</v>
      </c>
    </row>
    <row r="395" spans="1:65" s="2" customFormat="1" ht="16.5" customHeight="1">
      <c r="A395" s="34"/>
      <c r="B395" s="35"/>
      <c r="C395" s="228" t="s">
        <v>897</v>
      </c>
      <c r="D395" s="228" t="s">
        <v>257</v>
      </c>
      <c r="E395" s="229" t="s">
        <v>898</v>
      </c>
      <c r="F395" s="230" t="s">
        <v>899</v>
      </c>
      <c r="G395" s="231" t="s">
        <v>135</v>
      </c>
      <c r="H395" s="232">
        <v>5</v>
      </c>
      <c r="I395" s="233"/>
      <c r="J395" s="234">
        <f t="shared" si="10"/>
        <v>0</v>
      </c>
      <c r="K395" s="230" t="s">
        <v>125</v>
      </c>
      <c r="L395" s="235"/>
      <c r="M395" s="236" t="s">
        <v>1</v>
      </c>
      <c r="N395" s="237" t="s">
        <v>41</v>
      </c>
      <c r="O395" s="71"/>
      <c r="P395" s="212">
        <f t="shared" si="11"/>
        <v>0</v>
      </c>
      <c r="Q395" s="212">
        <v>0.0004</v>
      </c>
      <c r="R395" s="212">
        <f t="shared" si="12"/>
        <v>0.002</v>
      </c>
      <c r="S395" s="212">
        <v>0</v>
      </c>
      <c r="T395" s="213">
        <f t="shared" si="13"/>
        <v>0</v>
      </c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R395" s="214" t="s">
        <v>154</v>
      </c>
      <c r="AT395" s="214" t="s">
        <v>257</v>
      </c>
      <c r="AU395" s="214" t="s">
        <v>86</v>
      </c>
      <c r="AY395" s="17" t="s">
        <v>119</v>
      </c>
      <c r="BE395" s="215">
        <f t="shared" si="14"/>
        <v>0</v>
      </c>
      <c r="BF395" s="215">
        <f t="shared" si="15"/>
        <v>0</v>
      </c>
      <c r="BG395" s="215">
        <f t="shared" si="16"/>
        <v>0</v>
      </c>
      <c r="BH395" s="215">
        <f t="shared" si="17"/>
        <v>0</v>
      </c>
      <c r="BI395" s="215">
        <f t="shared" si="18"/>
        <v>0</v>
      </c>
      <c r="BJ395" s="17" t="s">
        <v>84</v>
      </c>
      <c r="BK395" s="215">
        <f t="shared" si="19"/>
        <v>0</v>
      </c>
      <c r="BL395" s="17" t="s">
        <v>126</v>
      </c>
      <c r="BM395" s="214" t="s">
        <v>900</v>
      </c>
    </row>
    <row r="396" spans="1:65" s="2" customFormat="1" ht="16.5" customHeight="1">
      <c r="A396" s="34"/>
      <c r="B396" s="35"/>
      <c r="C396" s="228" t="s">
        <v>901</v>
      </c>
      <c r="D396" s="228" t="s">
        <v>257</v>
      </c>
      <c r="E396" s="229" t="s">
        <v>902</v>
      </c>
      <c r="F396" s="230" t="s">
        <v>903</v>
      </c>
      <c r="G396" s="231" t="s">
        <v>135</v>
      </c>
      <c r="H396" s="232">
        <v>5</v>
      </c>
      <c r="I396" s="233"/>
      <c r="J396" s="234">
        <f t="shared" si="10"/>
        <v>0</v>
      </c>
      <c r="K396" s="230" t="s">
        <v>125</v>
      </c>
      <c r="L396" s="235"/>
      <c r="M396" s="236" t="s">
        <v>1</v>
      </c>
      <c r="N396" s="237" t="s">
        <v>41</v>
      </c>
      <c r="O396" s="71"/>
      <c r="P396" s="212">
        <f t="shared" si="11"/>
        <v>0</v>
      </c>
      <c r="Q396" s="212">
        <v>0.00015</v>
      </c>
      <c r="R396" s="212">
        <f t="shared" si="12"/>
        <v>0.0007499999999999999</v>
      </c>
      <c r="S396" s="212">
        <v>0</v>
      </c>
      <c r="T396" s="213">
        <f t="shared" si="13"/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214" t="s">
        <v>154</v>
      </c>
      <c r="AT396" s="214" t="s">
        <v>257</v>
      </c>
      <c r="AU396" s="214" t="s">
        <v>86</v>
      </c>
      <c r="AY396" s="17" t="s">
        <v>119</v>
      </c>
      <c r="BE396" s="215">
        <f t="shared" si="14"/>
        <v>0</v>
      </c>
      <c r="BF396" s="215">
        <f t="shared" si="15"/>
        <v>0</v>
      </c>
      <c r="BG396" s="215">
        <f t="shared" si="16"/>
        <v>0</v>
      </c>
      <c r="BH396" s="215">
        <f t="shared" si="17"/>
        <v>0</v>
      </c>
      <c r="BI396" s="215">
        <f t="shared" si="18"/>
        <v>0</v>
      </c>
      <c r="BJ396" s="17" t="s">
        <v>84</v>
      </c>
      <c r="BK396" s="215">
        <f t="shared" si="19"/>
        <v>0</v>
      </c>
      <c r="BL396" s="17" t="s">
        <v>126</v>
      </c>
      <c r="BM396" s="214" t="s">
        <v>904</v>
      </c>
    </row>
    <row r="397" spans="1:65" s="2" customFormat="1" ht="21.75" customHeight="1">
      <c r="A397" s="34"/>
      <c r="B397" s="35"/>
      <c r="C397" s="203" t="s">
        <v>905</v>
      </c>
      <c r="D397" s="203" t="s">
        <v>121</v>
      </c>
      <c r="E397" s="204" t="s">
        <v>906</v>
      </c>
      <c r="F397" s="205" t="s">
        <v>907</v>
      </c>
      <c r="G397" s="206" t="s">
        <v>321</v>
      </c>
      <c r="H397" s="207">
        <v>22</v>
      </c>
      <c r="I397" s="208"/>
      <c r="J397" s="209">
        <f t="shared" si="10"/>
        <v>0</v>
      </c>
      <c r="K397" s="205" t="s">
        <v>125</v>
      </c>
      <c r="L397" s="39"/>
      <c r="M397" s="210" t="s">
        <v>1</v>
      </c>
      <c r="N397" s="211" t="s">
        <v>41</v>
      </c>
      <c r="O397" s="71"/>
      <c r="P397" s="212">
        <f t="shared" si="11"/>
        <v>0</v>
      </c>
      <c r="Q397" s="212">
        <v>0.00033</v>
      </c>
      <c r="R397" s="212">
        <f t="shared" si="12"/>
        <v>0.00726</v>
      </c>
      <c r="S397" s="212">
        <v>0</v>
      </c>
      <c r="T397" s="213">
        <f t="shared" si="13"/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214" t="s">
        <v>126</v>
      </c>
      <c r="AT397" s="214" t="s">
        <v>121</v>
      </c>
      <c r="AU397" s="214" t="s">
        <v>86</v>
      </c>
      <c r="AY397" s="17" t="s">
        <v>119</v>
      </c>
      <c r="BE397" s="215">
        <f t="shared" si="14"/>
        <v>0</v>
      </c>
      <c r="BF397" s="215">
        <f t="shared" si="15"/>
        <v>0</v>
      </c>
      <c r="BG397" s="215">
        <f t="shared" si="16"/>
        <v>0</v>
      </c>
      <c r="BH397" s="215">
        <f t="shared" si="17"/>
        <v>0</v>
      </c>
      <c r="BI397" s="215">
        <f t="shared" si="18"/>
        <v>0</v>
      </c>
      <c r="BJ397" s="17" t="s">
        <v>84</v>
      </c>
      <c r="BK397" s="215">
        <f t="shared" si="19"/>
        <v>0</v>
      </c>
      <c r="BL397" s="17" t="s">
        <v>126</v>
      </c>
      <c r="BM397" s="214" t="s">
        <v>908</v>
      </c>
    </row>
    <row r="398" spans="2:51" s="14" customFormat="1" ht="12">
      <c r="B398" s="244"/>
      <c r="C398" s="245"/>
      <c r="D398" s="218" t="s">
        <v>152</v>
      </c>
      <c r="E398" s="246" t="s">
        <v>1</v>
      </c>
      <c r="F398" s="247" t="s">
        <v>909</v>
      </c>
      <c r="G398" s="245"/>
      <c r="H398" s="246" t="s">
        <v>1</v>
      </c>
      <c r="I398" s="248"/>
      <c r="J398" s="245"/>
      <c r="K398" s="245"/>
      <c r="L398" s="249"/>
      <c r="M398" s="250"/>
      <c r="N398" s="251"/>
      <c r="O398" s="251"/>
      <c r="P398" s="251"/>
      <c r="Q398" s="251"/>
      <c r="R398" s="251"/>
      <c r="S398" s="251"/>
      <c r="T398" s="252"/>
      <c r="AT398" s="253" t="s">
        <v>152</v>
      </c>
      <c r="AU398" s="253" t="s">
        <v>86</v>
      </c>
      <c r="AV398" s="14" t="s">
        <v>84</v>
      </c>
      <c r="AW398" s="14" t="s">
        <v>32</v>
      </c>
      <c r="AX398" s="14" t="s">
        <v>76</v>
      </c>
      <c r="AY398" s="253" t="s">
        <v>119</v>
      </c>
    </row>
    <row r="399" spans="2:51" s="13" customFormat="1" ht="12">
      <c r="B399" s="216"/>
      <c r="C399" s="217"/>
      <c r="D399" s="218" t="s">
        <v>152</v>
      </c>
      <c r="E399" s="219" t="s">
        <v>1</v>
      </c>
      <c r="F399" s="220" t="s">
        <v>910</v>
      </c>
      <c r="G399" s="217"/>
      <c r="H399" s="221">
        <v>22</v>
      </c>
      <c r="I399" s="222"/>
      <c r="J399" s="217"/>
      <c r="K399" s="217"/>
      <c r="L399" s="223"/>
      <c r="M399" s="224"/>
      <c r="N399" s="225"/>
      <c r="O399" s="225"/>
      <c r="P399" s="225"/>
      <c r="Q399" s="225"/>
      <c r="R399" s="225"/>
      <c r="S399" s="225"/>
      <c r="T399" s="226"/>
      <c r="AT399" s="227" t="s">
        <v>152</v>
      </c>
      <c r="AU399" s="227" t="s">
        <v>86</v>
      </c>
      <c r="AV399" s="13" t="s">
        <v>86</v>
      </c>
      <c r="AW399" s="13" t="s">
        <v>32</v>
      </c>
      <c r="AX399" s="13" t="s">
        <v>84</v>
      </c>
      <c r="AY399" s="227" t="s">
        <v>119</v>
      </c>
    </row>
    <row r="400" spans="1:65" s="2" customFormat="1" ht="21.75" customHeight="1">
      <c r="A400" s="34"/>
      <c r="B400" s="35"/>
      <c r="C400" s="203" t="s">
        <v>911</v>
      </c>
      <c r="D400" s="203" t="s">
        <v>121</v>
      </c>
      <c r="E400" s="204" t="s">
        <v>912</v>
      </c>
      <c r="F400" s="205" t="s">
        <v>913</v>
      </c>
      <c r="G400" s="206" t="s">
        <v>124</v>
      </c>
      <c r="H400" s="207">
        <v>4</v>
      </c>
      <c r="I400" s="208"/>
      <c r="J400" s="209">
        <f>ROUND(I400*H400,2)</f>
        <v>0</v>
      </c>
      <c r="K400" s="205" t="s">
        <v>125</v>
      </c>
      <c r="L400" s="39"/>
      <c r="M400" s="210" t="s">
        <v>1</v>
      </c>
      <c r="N400" s="211" t="s">
        <v>41</v>
      </c>
      <c r="O400" s="71"/>
      <c r="P400" s="212">
        <f>O400*H400</f>
        <v>0</v>
      </c>
      <c r="Q400" s="212">
        <v>0.0026</v>
      </c>
      <c r="R400" s="212">
        <f>Q400*H400</f>
        <v>0.0104</v>
      </c>
      <c r="S400" s="212">
        <v>0</v>
      </c>
      <c r="T400" s="213">
        <f>S400*H400</f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214" t="s">
        <v>126</v>
      </c>
      <c r="AT400" s="214" t="s">
        <v>121</v>
      </c>
      <c r="AU400" s="214" t="s">
        <v>86</v>
      </c>
      <c r="AY400" s="17" t="s">
        <v>119</v>
      </c>
      <c r="BE400" s="215">
        <f>IF(N400="základní",J400,0)</f>
        <v>0</v>
      </c>
      <c r="BF400" s="215">
        <f>IF(N400="snížená",J400,0)</f>
        <v>0</v>
      </c>
      <c r="BG400" s="215">
        <f>IF(N400="zákl. přenesená",J400,0)</f>
        <v>0</v>
      </c>
      <c r="BH400" s="215">
        <f>IF(N400="sníž. přenesená",J400,0)</f>
        <v>0</v>
      </c>
      <c r="BI400" s="215">
        <f>IF(N400="nulová",J400,0)</f>
        <v>0</v>
      </c>
      <c r="BJ400" s="17" t="s">
        <v>84</v>
      </c>
      <c r="BK400" s="215">
        <f>ROUND(I400*H400,2)</f>
        <v>0</v>
      </c>
      <c r="BL400" s="17" t="s">
        <v>126</v>
      </c>
      <c r="BM400" s="214" t="s">
        <v>914</v>
      </c>
    </row>
    <row r="401" spans="2:51" s="13" customFormat="1" ht="12">
      <c r="B401" s="216"/>
      <c r="C401" s="217"/>
      <c r="D401" s="218" t="s">
        <v>152</v>
      </c>
      <c r="E401" s="219" t="s">
        <v>1</v>
      </c>
      <c r="F401" s="220" t="s">
        <v>915</v>
      </c>
      <c r="G401" s="217"/>
      <c r="H401" s="221">
        <v>4</v>
      </c>
      <c r="I401" s="222"/>
      <c r="J401" s="217"/>
      <c r="K401" s="217"/>
      <c r="L401" s="223"/>
      <c r="M401" s="224"/>
      <c r="N401" s="225"/>
      <c r="O401" s="225"/>
      <c r="P401" s="225"/>
      <c r="Q401" s="225"/>
      <c r="R401" s="225"/>
      <c r="S401" s="225"/>
      <c r="T401" s="226"/>
      <c r="AT401" s="227" t="s">
        <v>152</v>
      </c>
      <c r="AU401" s="227" t="s">
        <v>86</v>
      </c>
      <c r="AV401" s="13" t="s">
        <v>86</v>
      </c>
      <c r="AW401" s="13" t="s">
        <v>32</v>
      </c>
      <c r="AX401" s="13" t="s">
        <v>84</v>
      </c>
      <c r="AY401" s="227" t="s">
        <v>119</v>
      </c>
    </row>
    <row r="402" spans="1:65" s="2" customFormat="1" ht="16.5" customHeight="1">
      <c r="A402" s="34"/>
      <c r="B402" s="35"/>
      <c r="C402" s="203" t="s">
        <v>916</v>
      </c>
      <c r="D402" s="203" t="s">
        <v>121</v>
      </c>
      <c r="E402" s="204" t="s">
        <v>917</v>
      </c>
      <c r="F402" s="205" t="s">
        <v>918</v>
      </c>
      <c r="G402" s="206" t="s">
        <v>321</v>
      </c>
      <c r="H402" s="207">
        <v>22</v>
      </c>
      <c r="I402" s="208"/>
      <c r="J402" s="209">
        <f>ROUND(I402*H402,2)</f>
        <v>0</v>
      </c>
      <c r="K402" s="205" t="s">
        <v>125</v>
      </c>
      <c r="L402" s="39"/>
      <c r="M402" s="210" t="s">
        <v>1</v>
      </c>
      <c r="N402" s="211" t="s">
        <v>41</v>
      </c>
      <c r="O402" s="71"/>
      <c r="P402" s="212">
        <f>O402*H402</f>
        <v>0</v>
      </c>
      <c r="Q402" s="212">
        <v>0</v>
      </c>
      <c r="R402" s="212">
        <f>Q402*H402</f>
        <v>0</v>
      </c>
      <c r="S402" s="212">
        <v>0</v>
      </c>
      <c r="T402" s="213">
        <f>S402*H402</f>
        <v>0</v>
      </c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R402" s="214" t="s">
        <v>126</v>
      </c>
      <c r="AT402" s="214" t="s">
        <v>121</v>
      </c>
      <c r="AU402" s="214" t="s">
        <v>86</v>
      </c>
      <c r="AY402" s="17" t="s">
        <v>119</v>
      </c>
      <c r="BE402" s="215">
        <f>IF(N402="základní",J402,0)</f>
        <v>0</v>
      </c>
      <c r="BF402" s="215">
        <f>IF(N402="snížená",J402,0)</f>
        <v>0</v>
      </c>
      <c r="BG402" s="215">
        <f>IF(N402="zákl. přenesená",J402,0)</f>
        <v>0</v>
      </c>
      <c r="BH402" s="215">
        <f>IF(N402="sníž. přenesená",J402,0)</f>
        <v>0</v>
      </c>
      <c r="BI402" s="215">
        <f>IF(N402="nulová",J402,0)</f>
        <v>0</v>
      </c>
      <c r="BJ402" s="17" t="s">
        <v>84</v>
      </c>
      <c r="BK402" s="215">
        <f>ROUND(I402*H402,2)</f>
        <v>0</v>
      </c>
      <c r="BL402" s="17" t="s">
        <v>126</v>
      </c>
      <c r="BM402" s="214" t="s">
        <v>919</v>
      </c>
    </row>
    <row r="403" spans="1:65" s="2" customFormat="1" ht="16.5" customHeight="1">
      <c r="A403" s="34"/>
      <c r="B403" s="35"/>
      <c r="C403" s="203" t="s">
        <v>920</v>
      </c>
      <c r="D403" s="203" t="s">
        <v>121</v>
      </c>
      <c r="E403" s="204" t="s">
        <v>921</v>
      </c>
      <c r="F403" s="205" t="s">
        <v>922</v>
      </c>
      <c r="G403" s="206" t="s">
        <v>124</v>
      </c>
      <c r="H403" s="207">
        <v>4</v>
      </c>
      <c r="I403" s="208"/>
      <c r="J403" s="209">
        <f>ROUND(I403*H403,2)</f>
        <v>0</v>
      </c>
      <c r="K403" s="205" t="s">
        <v>125</v>
      </c>
      <c r="L403" s="39"/>
      <c r="M403" s="210" t="s">
        <v>1</v>
      </c>
      <c r="N403" s="211" t="s">
        <v>41</v>
      </c>
      <c r="O403" s="71"/>
      <c r="P403" s="212">
        <f>O403*H403</f>
        <v>0</v>
      </c>
      <c r="Q403" s="212">
        <v>1E-05</v>
      </c>
      <c r="R403" s="212">
        <f>Q403*H403</f>
        <v>4E-05</v>
      </c>
      <c r="S403" s="212">
        <v>0</v>
      </c>
      <c r="T403" s="213">
        <f>S403*H403</f>
        <v>0</v>
      </c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R403" s="214" t="s">
        <v>126</v>
      </c>
      <c r="AT403" s="214" t="s">
        <v>121</v>
      </c>
      <c r="AU403" s="214" t="s">
        <v>86</v>
      </c>
      <c r="AY403" s="17" t="s">
        <v>119</v>
      </c>
      <c r="BE403" s="215">
        <f>IF(N403="základní",J403,0)</f>
        <v>0</v>
      </c>
      <c r="BF403" s="215">
        <f>IF(N403="snížená",J403,0)</f>
        <v>0</v>
      </c>
      <c r="BG403" s="215">
        <f>IF(N403="zákl. přenesená",J403,0)</f>
        <v>0</v>
      </c>
      <c r="BH403" s="215">
        <f>IF(N403="sníž. přenesená",J403,0)</f>
        <v>0</v>
      </c>
      <c r="BI403" s="215">
        <f>IF(N403="nulová",J403,0)</f>
        <v>0</v>
      </c>
      <c r="BJ403" s="17" t="s">
        <v>84</v>
      </c>
      <c r="BK403" s="215">
        <f>ROUND(I403*H403,2)</f>
        <v>0</v>
      </c>
      <c r="BL403" s="17" t="s">
        <v>126</v>
      </c>
      <c r="BM403" s="214" t="s">
        <v>923</v>
      </c>
    </row>
    <row r="404" spans="1:65" s="2" customFormat="1" ht="21.75" customHeight="1">
      <c r="A404" s="34"/>
      <c r="B404" s="35"/>
      <c r="C404" s="203" t="s">
        <v>924</v>
      </c>
      <c r="D404" s="203" t="s">
        <v>121</v>
      </c>
      <c r="E404" s="204" t="s">
        <v>925</v>
      </c>
      <c r="F404" s="205" t="s">
        <v>926</v>
      </c>
      <c r="G404" s="206" t="s">
        <v>321</v>
      </c>
      <c r="H404" s="207">
        <v>90</v>
      </c>
      <c r="I404" s="208"/>
      <c r="J404" s="209">
        <f>ROUND(I404*H404,2)</f>
        <v>0</v>
      </c>
      <c r="K404" s="205" t="s">
        <v>125</v>
      </c>
      <c r="L404" s="39"/>
      <c r="M404" s="210" t="s">
        <v>1</v>
      </c>
      <c r="N404" s="211" t="s">
        <v>41</v>
      </c>
      <c r="O404" s="71"/>
      <c r="P404" s="212">
        <f>O404*H404</f>
        <v>0</v>
      </c>
      <c r="Q404" s="212">
        <v>0.1554</v>
      </c>
      <c r="R404" s="212">
        <f>Q404*H404</f>
        <v>13.986</v>
      </c>
      <c r="S404" s="212">
        <v>0</v>
      </c>
      <c r="T404" s="213">
        <f>S404*H404</f>
        <v>0</v>
      </c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R404" s="214" t="s">
        <v>126</v>
      </c>
      <c r="AT404" s="214" t="s">
        <v>121</v>
      </c>
      <c r="AU404" s="214" t="s">
        <v>86</v>
      </c>
      <c r="AY404" s="17" t="s">
        <v>119</v>
      </c>
      <c r="BE404" s="215">
        <f>IF(N404="základní",J404,0)</f>
        <v>0</v>
      </c>
      <c r="BF404" s="215">
        <f>IF(N404="snížená",J404,0)</f>
        <v>0</v>
      </c>
      <c r="BG404" s="215">
        <f>IF(N404="zákl. přenesená",J404,0)</f>
        <v>0</v>
      </c>
      <c r="BH404" s="215">
        <f>IF(N404="sníž. přenesená",J404,0)</f>
        <v>0</v>
      </c>
      <c r="BI404" s="215">
        <f>IF(N404="nulová",J404,0)</f>
        <v>0</v>
      </c>
      <c r="BJ404" s="17" t="s">
        <v>84</v>
      </c>
      <c r="BK404" s="215">
        <f>ROUND(I404*H404,2)</f>
        <v>0</v>
      </c>
      <c r="BL404" s="17" t="s">
        <v>126</v>
      </c>
      <c r="BM404" s="214" t="s">
        <v>927</v>
      </c>
    </row>
    <row r="405" spans="2:51" s="13" customFormat="1" ht="12">
      <c r="B405" s="216"/>
      <c r="C405" s="217"/>
      <c r="D405" s="218" t="s">
        <v>152</v>
      </c>
      <c r="E405" s="219" t="s">
        <v>1</v>
      </c>
      <c r="F405" s="220" t="s">
        <v>928</v>
      </c>
      <c r="G405" s="217"/>
      <c r="H405" s="221">
        <v>72</v>
      </c>
      <c r="I405" s="222"/>
      <c r="J405" s="217"/>
      <c r="K405" s="217"/>
      <c r="L405" s="223"/>
      <c r="M405" s="224"/>
      <c r="N405" s="225"/>
      <c r="O405" s="225"/>
      <c r="P405" s="225"/>
      <c r="Q405" s="225"/>
      <c r="R405" s="225"/>
      <c r="S405" s="225"/>
      <c r="T405" s="226"/>
      <c r="AT405" s="227" t="s">
        <v>152</v>
      </c>
      <c r="AU405" s="227" t="s">
        <v>86</v>
      </c>
      <c r="AV405" s="13" t="s">
        <v>86</v>
      </c>
      <c r="AW405" s="13" t="s">
        <v>32</v>
      </c>
      <c r="AX405" s="13" t="s">
        <v>76</v>
      </c>
      <c r="AY405" s="227" t="s">
        <v>119</v>
      </c>
    </row>
    <row r="406" spans="2:51" s="14" customFormat="1" ht="12">
      <c r="B406" s="244"/>
      <c r="C406" s="245"/>
      <c r="D406" s="218" t="s">
        <v>152</v>
      </c>
      <c r="E406" s="246" t="s">
        <v>1</v>
      </c>
      <c r="F406" s="247" t="s">
        <v>929</v>
      </c>
      <c r="G406" s="245"/>
      <c r="H406" s="246" t="s">
        <v>1</v>
      </c>
      <c r="I406" s="248"/>
      <c r="J406" s="245"/>
      <c r="K406" s="245"/>
      <c r="L406" s="249"/>
      <c r="M406" s="250"/>
      <c r="N406" s="251"/>
      <c r="O406" s="251"/>
      <c r="P406" s="251"/>
      <c r="Q406" s="251"/>
      <c r="R406" s="251"/>
      <c r="S406" s="251"/>
      <c r="T406" s="252"/>
      <c r="AT406" s="253" t="s">
        <v>152</v>
      </c>
      <c r="AU406" s="253" t="s">
        <v>86</v>
      </c>
      <c r="AV406" s="14" t="s">
        <v>84</v>
      </c>
      <c r="AW406" s="14" t="s">
        <v>32</v>
      </c>
      <c r="AX406" s="14" t="s">
        <v>76</v>
      </c>
      <c r="AY406" s="253" t="s">
        <v>119</v>
      </c>
    </row>
    <row r="407" spans="2:51" s="13" customFormat="1" ht="12">
      <c r="B407" s="216"/>
      <c r="C407" s="217"/>
      <c r="D407" s="218" t="s">
        <v>152</v>
      </c>
      <c r="E407" s="219" t="s">
        <v>1</v>
      </c>
      <c r="F407" s="220" t="s">
        <v>930</v>
      </c>
      <c r="G407" s="217"/>
      <c r="H407" s="221">
        <v>18</v>
      </c>
      <c r="I407" s="222"/>
      <c r="J407" s="217"/>
      <c r="K407" s="217"/>
      <c r="L407" s="223"/>
      <c r="M407" s="224"/>
      <c r="N407" s="225"/>
      <c r="O407" s="225"/>
      <c r="P407" s="225"/>
      <c r="Q407" s="225"/>
      <c r="R407" s="225"/>
      <c r="S407" s="225"/>
      <c r="T407" s="226"/>
      <c r="AT407" s="227" t="s">
        <v>152</v>
      </c>
      <c r="AU407" s="227" t="s">
        <v>86</v>
      </c>
      <c r="AV407" s="13" t="s">
        <v>86</v>
      </c>
      <c r="AW407" s="13" t="s">
        <v>32</v>
      </c>
      <c r="AX407" s="13" t="s">
        <v>76</v>
      </c>
      <c r="AY407" s="227" t="s">
        <v>119</v>
      </c>
    </row>
    <row r="408" spans="2:51" s="15" customFormat="1" ht="12">
      <c r="B408" s="254"/>
      <c r="C408" s="255"/>
      <c r="D408" s="218" t="s">
        <v>152</v>
      </c>
      <c r="E408" s="256" t="s">
        <v>1</v>
      </c>
      <c r="F408" s="257" t="s">
        <v>470</v>
      </c>
      <c r="G408" s="255"/>
      <c r="H408" s="258">
        <v>90</v>
      </c>
      <c r="I408" s="259"/>
      <c r="J408" s="255"/>
      <c r="K408" s="255"/>
      <c r="L408" s="260"/>
      <c r="M408" s="261"/>
      <c r="N408" s="262"/>
      <c r="O408" s="262"/>
      <c r="P408" s="262"/>
      <c r="Q408" s="262"/>
      <c r="R408" s="262"/>
      <c r="S408" s="262"/>
      <c r="T408" s="263"/>
      <c r="AT408" s="264" t="s">
        <v>152</v>
      </c>
      <c r="AU408" s="264" t="s">
        <v>86</v>
      </c>
      <c r="AV408" s="15" t="s">
        <v>126</v>
      </c>
      <c r="AW408" s="15" t="s">
        <v>32</v>
      </c>
      <c r="AX408" s="15" t="s">
        <v>84</v>
      </c>
      <c r="AY408" s="264" t="s">
        <v>119</v>
      </c>
    </row>
    <row r="409" spans="1:65" s="2" customFormat="1" ht="16.5" customHeight="1">
      <c r="A409" s="34"/>
      <c r="B409" s="35"/>
      <c r="C409" s="228" t="s">
        <v>931</v>
      </c>
      <c r="D409" s="228" t="s">
        <v>257</v>
      </c>
      <c r="E409" s="229" t="s">
        <v>932</v>
      </c>
      <c r="F409" s="230" t="s">
        <v>933</v>
      </c>
      <c r="G409" s="231" t="s">
        <v>321</v>
      </c>
      <c r="H409" s="232">
        <v>53.55</v>
      </c>
      <c r="I409" s="233"/>
      <c r="J409" s="234">
        <f>ROUND(I409*H409,2)</f>
        <v>0</v>
      </c>
      <c r="K409" s="230" t="s">
        <v>125</v>
      </c>
      <c r="L409" s="235"/>
      <c r="M409" s="236" t="s">
        <v>1</v>
      </c>
      <c r="N409" s="237" t="s">
        <v>41</v>
      </c>
      <c r="O409" s="71"/>
      <c r="P409" s="212">
        <f>O409*H409</f>
        <v>0</v>
      </c>
      <c r="Q409" s="212">
        <v>0.102</v>
      </c>
      <c r="R409" s="212">
        <f>Q409*H409</f>
        <v>5.4620999999999995</v>
      </c>
      <c r="S409" s="212">
        <v>0</v>
      </c>
      <c r="T409" s="213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214" t="s">
        <v>154</v>
      </c>
      <c r="AT409" s="214" t="s">
        <v>257</v>
      </c>
      <c r="AU409" s="214" t="s">
        <v>86</v>
      </c>
      <c r="AY409" s="17" t="s">
        <v>119</v>
      </c>
      <c r="BE409" s="215">
        <f>IF(N409="základní",J409,0)</f>
        <v>0</v>
      </c>
      <c r="BF409" s="215">
        <f>IF(N409="snížená",J409,0)</f>
        <v>0</v>
      </c>
      <c r="BG409" s="215">
        <f>IF(N409="zákl. přenesená",J409,0)</f>
        <v>0</v>
      </c>
      <c r="BH409" s="215">
        <f>IF(N409="sníž. přenesená",J409,0)</f>
        <v>0</v>
      </c>
      <c r="BI409" s="215">
        <f>IF(N409="nulová",J409,0)</f>
        <v>0</v>
      </c>
      <c r="BJ409" s="17" t="s">
        <v>84</v>
      </c>
      <c r="BK409" s="215">
        <f>ROUND(I409*H409,2)</f>
        <v>0</v>
      </c>
      <c r="BL409" s="17" t="s">
        <v>126</v>
      </c>
      <c r="BM409" s="214" t="s">
        <v>934</v>
      </c>
    </row>
    <row r="410" spans="2:51" s="13" customFormat="1" ht="12">
      <c r="B410" s="216"/>
      <c r="C410" s="217"/>
      <c r="D410" s="218" t="s">
        <v>152</v>
      </c>
      <c r="E410" s="219" t="s">
        <v>1</v>
      </c>
      <c r="F410" s="220" t="s">
        <v>935</v>
      </c>
      <c r="G410" s="217"/>
      <c r="H410" s="221">
        <v>36.75</v>
      </c>
      <c r="I410" s="222"/>
      <c r="J410" s="217"/>
      <c r="K410" s="217"/>
      <c r="L410" s="223"/>
      <c r="M410" s="224"/>
      <c r="N410" s="225"/>
      <c r="O410" s="225"/>
      <c r="P410" s="225"/>
      <c r="Q410" s="225"/>
      <c r="R410" s="225"/>
      <c r="S410" s="225"/>
      <c r="T410" s="226"/>
      <c r="AT410" s="227" t="s">
        <v>152</v>
      </c>
      <c r="AU410" s="227" t="s">
        <v>86</v>
      </c>
      <c r="AV410" s="13" t="s">
        <v>86</v>
      </c>
      <c r="AW410" s="13" t="s">
        <v>32</v>
      </c>
      <c r="AX410" s="13" t="s">
        <v>76</v>
      </c>
      <c r="AY410" s="227" t="s">
        <v>119</v>
      </c>
    </row>
    <row r="411" spans="2:51" s="13" customFormat="1" ht="12">
      <c r="B411" s="216"/>
      <c r="C411" s="217"/>
      <c r="D411" s="218" t="s">
        <v>152</v>
      </c>
      <c r="E411" s="219" t="s">
        <v>1</v>
      </c>
      <c r="F411" s="220" t="s">
        <v>936</v>
      </c>
      <c r="G411" s="217"/>
      <c r="H411" s="221">
        <v>16.8</v>
      </c>
      <c r="I411" s="222"/>
      <c r="J411" s="217"/>
      <c r="K411" s="217"/>
      <c r="L411" s="223"/>
      <c r="M411" s="224"/>
      <c r="N411" s="225"/>
      <c r="O411" s="225"/>
      <c r="P411" s="225"/>
      <c r="Q411" s="225"/>
      <c r="R411" s="225"/>
      <c r="S411" s="225"/>
      <c r="T411" s="226"/>
      <c r="AT411" s="227" t="s">
        <v>152</v>
      </c>
      <c r="AU411" s="227" t="s">
        <v>86</v>
      </c>
      <c r="AV411" s="13" t="s">
        <v>86</v>
      </c>
      <c r="AW411" s="13" t="s">
        <v>32</v>
      </c>
      <c r="AX411" s="13" t="s">
        <v>76</v>
      </c>
      <c r="AY411" s="227" t="s">
        <v>119</v>
      </c>
    </row>
    <row r="412" spans="2:51" s="15" customFormat="1" ht="12">
      <c r="B412" s="254"/>
      <c r="C412" s="255"/>
      <c r="D412" s="218" t="s">
        <v>152</v>
      </c>
      <c r="E412" s="256" t="s">
        <v>1</v>
      </c>
      <c r="F412" s="257" t="s">
        <v>470</v>
      </c>
      <c r="G412" s="255"/>
      <c r="H412" s="258">
        <v>53.55</v>
      </c>
      <c r="I412" s="259"/>
      <c r="J412" s="255"/>
      <c r="K412" s="255"/>
      <c r="L412" s="260"/>
      <c r="M412" s="261"/>
      <c r="N412" s="262"/>
      <c r="O412" s="262"/>
      <c r="P412" s="262"/>
      <c r="Q412" s="262"/>
      <c r="R412" s="262"/>
      <c r="S412" s="262"/>
      <c r="T412" s="263"/>
      <c r="AT412" s="264" t="s">
        <v>152</v>
      </c>
      <c r="AU412" s="264" t="s">
        <v>86</v>
      </c>
      <c r="AV412" s="15" t="s">
        <v>126</v>
      </c>
      <c r="AW412" s="15" t="s">
        <v>32</v>
      </c>
      <c r="AX412" s="15" t="s">
        <v>84</v>
      </c>
      <c r="AY412" s="264" t="s">
        <v>119</v>
      </c>
    </row>
    <row r="413" spans="1:65" s="2" customFormat="1" ht="16.5" customHeight="1">
      <c r="A413" s="34"/>
      <c r="B413" s="35"/>
      <c r="C413" s="228" t="s">
        <v>937</v>
      </c>
      <c r="D413" s="228" t="s">
        <v>257</v>
      </c>
      <c r="E413" s="229" t="s">
        <v>938</v>
      </c>
      <c r="F413" s="230" t="s">
        <v>939</v>
      </c>
      <c r="G413" s="231" t="s">
        <v>321</v>
      </c>
      <c r="H413" s="232">
        <v>25.2</v>
      </c>
      <c r="I413" s="233"/>
      <c r="J413" s="234">
        <f>ROUND(I413*H413,2)</f>
        <v>0</v>
      </c>
      <c r="K413" s="230" t="s">
        <v>125</v>
      </c>
      <c r="L413" s="235"/>
      <c r="M413" s="236" t="s">
        <v>1</v>
      </c>
      <c r="N413" s="237" t="s">
        <v>41</v>
      </c>
      <c r="O413" s="71"/>
      <c r="P413" s="212">
        <f>O413*H413</f>
        <v>0</v>
      </c>
      <c r="Q413" s="212">
        <v>0.0483</v>
      </c>
      <c r="R413" s="212">
        <f>Q413*H413</f>
        <v>1.21716</v>
      </c>
      <c r="S413" s="212">
        <v>0</v>
      </c>
      <c r="T413" s="213">
        <f>S413*H413</f>
        <v>0</v>
      </c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R413" s="214" t="s">
        <v>154</v>
      </c>
      <c r="AT413" s="214" t="s">
        <v>257</v>
      </c>
      <c r="AU413" s="214" t="s">
        <v>86</v>
      </c>
      <c r="AY413" s="17" t="s">
        <v>119</v>
      </c>
      <c r="BE413" s="215">
        <f>IF(N413="základní",J413,0)</f>
        <v>0</v>
      </c>
      <c r="BF413" s="215">
        <f>IF(N413="snížená",J413,0)</f>
        <v>0</v>
      </c>
      <c r="BG413" s="215">
        <f>IF(N413="zákl. přenesená",J413,0)</f>
        <v>0</v>
      </c>
      <c r="BH413" s="215">
        <f>IF(N413="sníž. přenesená",J413,0)</f>
        <v>0</v>
      </c>
      <c r="BI413" s="215">
        <f>IF(N413="nulová",J413,0)</f>
        <v>0</v>
      </c>
      <c r="BJ413" s="17" t="s">
        <v>84</v>
      </c>
      <c r="BK413" s="215">
        <f>ROUND(I413*H413,2)</f>
        <v>0</v>
      </c>
      <c r="BL413" s="17" t="s">
        <v>126</v>
      </c>
      <c r="BM413" s="214" t="s">
        <v>940</v>
      </c>
    </row>
    <row r="414" spans="2:51" s="13" customFormat="1" ht="12">
      <c r="B414" s="216"/>
      <c r="C414" s="217"/>
      <c r="D414" s="218" t="s">
        <v>152</v>
      </c>
      <c r="E414" s="219" t="s">
        <v>1</v>
      </c>
      <c r="F414" s="220" t="s">
        <v>941</v>
      </c>
      <c r="G414" s="217"/>
      <c r="H414" s="221">
        <v>25.2</v>
      </c>
      <c r="I414" s="222"/>
      <c r="J414" s="217"/>
      <c r="K414" s="217"/>
      <c r="L414" s="223"/>
      <c r="M414" s="224"/>
      <c r="N414" s="225"/>
      <c r="O414" s="225"/>
      <c r="P414" s="225"/>
      <c r="Q414" s="225"/>
      <c r="R414" s="225"/>
      <c r="S414" s="225"/>
      <c r="T414" s="226"/>
      <c r="AT414" s="227" t="s">
        <v>152</v>
      </c>
      <c r="AU414" s="227" t="s">
        <v>86</v>
      </c>
      <c r="AV414" s="13" t="s">
        <v>86</v>
      </c>
      <c r="AW414" s="13" t="s">
        <v>32</v>
      </c>
      <c r="AX414" s="13" t="s">
        <v>84</v>
      </c>
      <c r="AY414" s="227" t="s">
        <v>119</v>
      </c>
    </row>
    <row r="415" spans="1:65" s="2" customFormat="1" ht="21.75" customHeight="1">
      <c r="A415" s="34"/>
      <c r="B415" s="35"/>
      <c r="C415" s="228" t="s">
        <v>942</v>
      </c>
      <c r="D415" s="228" t="s">
        <v>257</v>
      </c>
      <c r="E415" s="229" t="s">
        <v>943</v>
      </c>
      <c r="F415" s="230" t="s">
        <v>944</v>
      </c>
      <c r="G415" s="231" t="s">
        <v>321</v>
      </c>
      <c r="H415" s="232">
        <v>14</v>
      </c>
      <c r="I415" s="233"/>
      <c r="J415" s="234">
        <f>ROUND(I415*H415,2)</f>
        <v>0</v>
      </c>
      <c r="K415" s="230" t="s">
        <v>125</v>
      </c>
      <c r="L415" s="235"/>
      <c r="M415" s="236" t="s">
        <v>1</v>
      </c>
      <c r="N415" s="237" t="s">
        <v>41</v>
      </c>
      <c r="O415" s="71"/>
      <c r="P415" s="212">
        <f>O415*H415</f>
        <v>0</v>
      </c>
      <c r="Q415" s="212">
        <v>0.06567</v>
      </c>
      <c r="R415" s="212">
        <f>Q415*H415</f>
        <v>0.9193800000000001</v>
      </c>
      <c r="S415" s="212">
        <v>0</v>
      </c>
      <c r="T415" s="213">
        <f>S415*H415</f>
        <v>0</v>
      </c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R415" s="214" t="s">
        <v>154</v>
      </c>
      <c r="AT415" s="214" t="s">
        <v>257</v>
      </c>
      <c r="AU415" s="214" t="s">
        <v>86</v>
      </c>
      <c r="AY415" s="17" t="s">
        <v>119</v>
      </c>
      <c r="BE415" s="215">
        <f>IF(N415="základní",J415,0)</f>
        <v>0</v>
      </c>
      <c r="BF415" s="215">
        <f>IF(N415="snížená",J415,0)</f>
        <v>0</v>
      </c>
      <c r="BG415" s="215">
        <f>IF(N415="zákl. přenesená",J415,0)</f>
        <v>0</v>
      </c>
      <c r="BH415" s="215">
        <f>IF(N415="sníž. přenesená",J415,0)</f>
        <v>0</v>
      </c>
      <c r="BI415" s="215">
        <f>IF(N415="nulová",J415,0)</f>
        <v>0</v>
      </c>
      <c r="BJ415" s="17" t="s">
        <v>84</v>
      </c>
      <c r="BK415" s="215">
        <f>ROUND(I415*H415,2)</f>
        <v>0</v>
      </c>
      <c r="BL415" s="17" t="s">
        <v>126</v>
      </c>
      <c r="BM415" s="214" t="s">
        <v>945</v>
      </c>
    </row>
    <row r="416" spans="2:51" s="13" customFormat="1" ht="12">
      <c r="B416" s="216"/>
      <c r="C416" s="217"/>
      <c r="D416" s="218" t="s">
        <v>152</v>
      </c>
      <c r="E416" s="219" t="s">
        <v>1</v>
      </c>
      <c r="F416" s="220" t="s">
        <v>170</v>
      </c>
      <c r="G416" s="217"/>
      <c r="H416" s="221">
        <v>12</v>
      </c>
      <c r="I416" s="222"/>
      <c r="J416" s="217"/>
      <c r="K416" s="217"/>
      <c r="L416" s="223"/>
      <c r="M416" s="224"/>
      <c r="N416" s="225"/>
      <c r="O416" s="225"/>
      <c r="P416" s="225"/>
      <c r="Q416" s="225"/>
      <c r="R416" s="225"/>
      <c r="S416" s="225"/>
      <c r="T416" s="226"/>
      <c r="AT416" s="227" t="s">
        <v>152</v>
      </c>
      <c r="AU416" s="227" t="s">
        <v>86</v>
      </c>
      <c r="AV416" s="13" t="s">
        <v>86</v>
      </c>
      <c r="AW416" s="13" t="s">
        <v>32</v>
      </c>
      <c r="AX416" s="13" t="s">
        <v>76</v>
      </c>
      <c r="AY416" s="227" t="s">
        <v>119</v>
      </c>
    </row>
    <row r="417" spans="2:51" s="13" customFormat="1" ht="12">
      <c r="B417" s="216"/>
      <c r="C417" s="217"/>
      <c r="D417" s="218" t="s">
        <v>152</v>
      </c>
      <c r="E417" s="219" t="s">
        <v>1</v>
      </c>
      <c r="F417" s="220" t="s">
        <v>86</v>
      </c>
      <c r="G417" s="217"/>
      <c r="H417" s="221">
        <v>2</v>
      </c>
      <c r="I417" s="222"/>
      <c r="J417" s="217"/>
      <c r="K417" s="217"/>
      <c r="L417" s="223"/>
      <c r="M417" s="224"/>
      <c r="N417" s="225"/>
      <c r="O417" s="225"/>
      <c r="P417" s="225"/>
      <c r="Q417" s="225"/>
      <c r="R417" s="225"/>
      <c r="S417" s="225"/>
      <c r="T417" s="226"/>
      <c r="AT417" s="227" t="s">
        <v>152</v>
      </c>
      <c r="AU417" s="227" t="s">
        <v>86</v>
      </c>
      <c r="AV417" s="13" t="s">
        <v>86</v>
      </c>
      <c r="AW417" s="13" t="s">
        <v>32</v>
      </c>
      <c r="AX417" s="13" t="s">
        <v>76</v>
      </c>
      <c r="AY417" s="227" t="s">
        <v>119</v>
      </c>
    </row>
    <row r="418" spans="2:51" s="15" customFormat="1" ht="12">
      <c r="B418" s="254"/>
      <c r="C418" s="255"/>
      <c r="D418" s="218" t="s">
        <v>152</v>
      </c>
      <c r="E418" s="256" t="s">
        <v>1</v>
      </c>
      <c r="F418" s="257" t="s">
        <v>470</v>
      </c>
      <c r="G418" s="255"/>
      <c r="H418" s="258">
        <v>14</v>
      </c>
      <c r="I418" s="259"/>
      <c r="J418" s="255"/>
      <c r="K418" s="255"/>
      <c r="L418" s="260"/>
      <c r="M418" s="261"/>
      <c r="N418" s="262"/>
      <c r="O418" s="262"/>
      <c r="P418" s="262"/>
      <c r="Q418" s="262"/>
      <c r="R418" s="262"/>
      <c r="S418" s="262"/>
      <c r="T418" s="263"/>
      <c r="AT418" s="264" t="s">
        <v>152</v>
      </c>
      <c r="AU418" s="264" t="s">
        <v>86</v>
      </c>
      <c r="AV418" s="15" t="s">
        <v>126</v>
      </c>
      <c r="AW418" s="15" t="s">
        <v>32</v>
      </c>
      <c r="AX418" s="15" t="s">
        <v>84</v>
      </c>
      <c r="AY418" s="264" t="s">
        <v>119</v>
      </c>
    </row>
    <row r="419" spans="1:65" s="2" customFormat="1" ht="21.75" customHeight="1">
      <c r="A419" s="34"/>
      <c r="B419" s="35"/>
      <c r="C419" s="203" t="s">
        <v>946</v>
      </c>
      <c r="D419" s="203" t="s">
        <v>121</v>
      </c>
      <c r="E419" s="204" t="s">
        <v>947</v>
      </c>
      <c r="F419" s="205" t="s">
        <v>948</v>
      </c>
      <c r="G419" s="206" t="s">
        <v>321</v>
      </c>
      <c r="H419" s="207">
        <v>387</v>
      </c>
      <c r="I419" s="208"/>
      <c r="J419" s="209">
        <f>ROUND(I419*H419,2)</f>
        <v>0</v>
      </c>
      <c r="K419" s="205" t="s">
        <v>125</v>
      </c>
      <c r="L419" s="39"/>
      <c r="M419" s="210" t="s">
        <v>1</v>
      </c>
      <c r="N419" s="211" t="s">
        <v>41</v>
      </c>
      <c r="O419" s="71"/>
      <c r="P419" s="212">
        <f>O419*H419</f>
        <v>0</v>
      </c>
      <c r="Q419" s="212">
        <v>0.1295</v>
      </c>
      <c r="R419" s="212">
        <f>Q419*H419</f>
        <v>50.1165</v>
      </c>
      <c r="S419" s="212">
        <v>0</v>
      </c>
      <c r="T419" s="213">
        <f>S419*H419</f>
        <v>0</v>
      </c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R419" s="214" t="s">
        <v>126</v>
      </c>
      <c r="AT419" s="214" t="s">
        <v>121</v>
      </c>
      <c r="AU419" s="214" t="s">
        <v>86</v>
      </c>
      <c r="AY419" s="17" t="s">
        <v>119</v>
      </c>
      <c r="BE419" s="215">
        <f>IF(N419="základní",J419,0)</f>
        <v>0</v>
      </c>
      <c r="BF419" s="215">
        <f>IF(N419="snížená",J419,0)</f>
        <v>0</v>
      </c>
      <c r="BG419" s="215">
        <f>IF(N419="zákl. přenesená",J419,0)</f>
        <v>0</v>
      </c>
      <c r="BH419" s="215">
        <f>IF(N419="sníž. přenesená",J419,0)</f>
        <v>0</v>
      </c>
      <c r="BI419" s="215">
        <f>IF(N419="nulová",J419,0)</f>
        <v>0</v>
      </c>
      <c r="BJ419" s="17" t="s">
        <v>84</v>
      </c>
      <c r="BK419" s="215">
        <f>ROUND(I419*H419,2)</f>
        <v>0</v>
      </c>
      <c r="BL419" s="17" t="s">
        <v>126</v>
      </c>
      <c r="BM419" s="214" t="s">
        <v>949</v>
      </c>
    </row>
    <row r="420" spans="2:51" s="13" customFormat="1" ht="12">
      <c r="B420" s="216"/>
      <c r="C420" s="217"/>
      <c r="D420" s="218" t="s">
        <v>152</v>
      </c>
      <c r="E420" s="219" t="s">
        <v>1</v>
      </c>
      <c r="F420" s="220" t="s">
        <v>950</v>
      </c>
      <c r="G420" s="217"/>
      <c r="H420" s="221">
        <v>355</v>
      </c>
      <c r="I420" s="222"/>
      <c r="J420" s="217"/>
      <c r="K420" s="217"/>
      <c r="L420" s="223"/>
      <c r="M420" s="224"/>
      <c r="N420" s="225"/>
      <c r="O420" s="225"/>
      <c r="P420" s="225"/>
      <c r="Q420" s="225"/>
      <c r="R420" s="225"/>
      <c r="S420" s="225"/>
      <c r="T420" s="226"/>
      <c r="AT420" s="227" t="s">
        <v>152</v>
      </c>
      <c r="AU420" s="227" t="s">
        <v>86</v>
      </c>
      <c r="AV420" s="13" t="s">
        <v>86</v>
      </c>
      <c r="AW420" s="13" t="s">
        <v>32</v>
      </c>
      <c r="AX420" s="13" t="s">
        <v>76</v>
      </c>
      <c r="AY420" s="227" t="s">
        <v>119</v>
      </c>
    </row>
    <row r="421" spans="2:51" s="14" customFormat="1" ht="12">
      <c r="B421" s="244"/>
      <c r="C421" s="245"/>
      <c r="D421" s="218" t="s">
        <v>152</v>
      </c>
      <c r="E421" s="246" t="s">
        <v>1</v>
      </c>
      <c r="F421" s="247" t="s">
        <v>429</v>
      </c>
      <c r="G421" s="245"/>
      <c r="H421" s="246" t="s">
        <v>1</v>
      </c>
      <c r="I421" s="248"/>
      <c r="J421" s="245"/>
      <c r="K421" s="245"/>
      <c r="L421" s="249"/>
      <c r="M421" s="250"/>
      <c r="N421" s="251"/>
      <c r="O421" s="251"/>
      <c r="P421" s="251"/>
      <c r="Q421" s="251"/>
      <c r="R421" s="251"/>
      <c r="S421" s="251"/>
      <c r="T421" s="252"/>
      <c r="AT421" s="253" t="s">
        <v>152</v>
      </c>
      <c r="AU421" s="253" t="s">
        <v>86</v>
      </c>
      <c r="AV421" s="14" t="s">
        <v>84</v>
      </c>
      <c r="AW421" s="14" t="s">
        <v>32</v>
      </c>
      <c r="AX421" s="14" t="s">
        <v>76</v>
      </c>
      <c r="AY421" s="253" t="s">
        <v>119</v>
      </c>
    </row>
    <row r="422" spans="2:51" s="13" customFormat="1" ht="12">
      <c r="B422" s="216"/>
      <c r="C422" s="217"/>
      <c r="D422" s="218" t="s">
        <v>152</v>
      </c>
      <c r="E422" s="219" t="s">
        <v>1</v>
      </c>
      <c r="F422" s="220" t="s">
        <v>951</v>
      </c>
      <c r="G422" s="217"/>
      <c r="H422" s="221">
        <v>32</v>
      </c>
      <c r="I422" s="222"/>
      <c r="J422" s="217"/>
      <c r="K422" s="217"/>
      <c r="L422" s="223"/>
      <c r="M422" s="224"/>
      <c r="N422" s="225"/>
      <c r="O422" s="225"/>
      <c r="P422" s="225"/>
      <c r="Q422" s="225"/>
      <c r="R422" s="225"/>
      <c r="S422" s="225"/>
      <c r="T422" s="226"/>
      <c r="AT422" s="227" t="s">
        <v>152</v>
      </c>
      <c r="AU422" s="227" t="s">
        <v>86</v>
      </c>
      <c r="AV422" s="13" t="s">
        <v>86</v>
      </c>
      <c r="AW422" s="13" t="s">
        <v>32</v>
      </c>
      <c r="AX422" s="13" t="s">
        <v>76</v>
      </c>
      <c r="AY422" s="227" t="s">
        <v>119</v>
      </c>
    </row>
    <row r="423" spans="2:51" s="15" customFormat="1" ht="12">
      <c r="B423" s="254"/>
      <c r="C423" s="255"/>
      <c r="D423" s="218" t="s">
        <v>152</v>
      </c>
      <c r="E423" s="256" t="s">
        <v>1</v>
      </c>
      <c r="F423" s="257" t="s">
        <v>470</v>
      </c>
      <c r="G423" s="255"/>
      <c r="H423" s="258">
        <v>387</v>
      </c>
      <c r="I423" s="259"/>
      <c r="J423" s="255"/>
      <c r="K423" s="255"/>
      <c r="L423" s="260"/>
      <c r="M423" s="261"/>
      <c r="N423" s="262"/>
      <c r="O423" s="262"/>
      <c r="P423" s="262"/>
      <c r="Q423" s="262"/>
      <c r="R423" s="262"/>
      <c r="S423" s="262"/>
      <c r="T423" s="263"/>
      <c r="AT423" s="264" t="s">
        <v>152</v>
      </c>
      <c r="AU423" s="264" t="s">
        <v>86</v>
      </c>
      <c r="AV423" s="15" t="s">
        <v>126</v>
      </c>
      <c r="AW423" s="15" t="s">
        <v>32</v>
      </c>
      <c r="AX423" s="15" t="s">
        <v>84</v>
      </c>
      <c r="AY423" s="264" t="s">
        <v>119</v>
      </c>
    </row>
    <row r="424" spans="1:65" s="2" customFormat="1" ht="21.75" customHeight="1">
      <c r="A424" s="34"/>
      <c r="B424" s="35"/>
      <c r="C424" s="228" t="s">
        <v>952</v>
      </c>
      <c r="D424" s="228" t="s">
        <v>257</v>
      </c>
      <c r="E424" s="229" t="s">
        <v>943</v>
      </c>
      <c r="F424" s="230" t="s">
        <v>944</v>
      </c>
      <c r="G424" s="231" t="s">
        <v>321</v>
      </c>
      <c r="H424" s="232">
        <v>12</v>
      </c>
      <c r="I424" s="233"/>
      <c r="J424" s="234">
        <f>ROUND(I424*H424,2)</f>
        <v>0</v>
      </c>
      <c r="K424" s="230" t="s">
        <v>125</v>
      </c>
      <c r="L424" s="235"/>
      <c r="M424" s="236" t="s">
        <v>1</v>
      </c>
      <c r="N424" s="237" t="s">
        <v>41</v>
      </c>
      <c r="O424" s="71"/>
      <c r="P424" s="212">
        <f>O424*H424</f>
        <v>0</v>
      </c>
      <c r="Q424" s="212">
        <v>0.06567</v>
      </c>
      <c r="R424" s="212">
        <f>Q424*H424</f>
        <v>0.7880400000000001</v>
      </c>
      <c r="S424" s="212">
        <v>0</v>
      </c>
      <c r="T424" s="213">
        <f>S424*H424</f>
        <v>0</v>
      </c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R424" s="214" t="s">
        <v>154</v>
      </c>
      <c r="AT424" s="214" t="s">
        <v>257</v>
      </c>
      <c r="AU424" s="214" t="s">
        <v>86</v>
      </c>
      <c r="AY424" s="17" t="s">
        <v>119</v>
      </c>
      <c r="BE424" s="215">
        <f>IF(N424="základní",J424,0)</f>
        <v>0</v>
      </c>
      <c r="BF424" s="215">
        <f>IF(N424="snížená",J424,0)</f>
        <v>0</v>
      </c>
      <c r="BG424" s="215">
        <f>IF(N424="zákl. přenesená",J424,0)</f>
        <v>0</v>
      </c>
      <c r="BH424" s="215">
        <f>IF(N424="sníž. přenesená",J424,0)</f>
        <v>0</v>
      </c>
      <c r="BI424" s="215">
        <f>IF(N424="nulová",J424,0)</f>
        <v>0</v>
      </c>
      <c r="BJ424" s="17" t="s">
        <v>84</v>
      </c>
      <c r="BK424" s="215">
        <f>ROUND(I424*H424,2)</f>
        <v>0</v>
      </c>
      <c r="BL424" s="17" t="s">
        <v>126</v>
      </c>
      <c r="BM424" s="214" t="s">
        <v>953</v>
      </c>
    </row>
    <row r="425" spans="1:65" s="2" customFormat="1" ht="16.5" customHeight="1">
      <c r="A425" s="34"/>
      <c r="B425" s="35"/>
      <c r="C425" s="228" t="s">
        <v>954</v>
      </c>
      <c r="D425" s="228" t="s">
        <v>257</v>
      </c>
      <c r="E425" s="229" t="s">
        <v>955</v>
      </c>
      <c r="F425" s="230" t="s">
        <v>956</v>
      </c>
      <c r="G425" s="231" t="s">
        <v>321</v>
      </c>
      <c r="H425" s="232">
        <v>393.75</v>
      </c>
      <c r="I425" s="233"/>
      <c r="J425" s="234">
        <f>ROUND(I425*H425,2)</f>
        <v>0</v>
      </c>
      <c r="K425" s="230" t="s">
        <v>125</v>
      </c>
      <c r="L425" s="235"/>
      <c r="M425" s="236" t="s">
        <v>1</v>
      </c>
      <c r="N425" s="237" t="s">
        <v>41</v>
      </c>
      <c r="O425" s="71"/>
      <c r="P425" s="212">
        <f>O425*H425</f>
        <v>0</v>
      </c>
      <c r="Q425" s="212">
        <v>0.05612</v>
      </c>
      <c r="R425" s="212">
        <f>Q425*H425</f>
        <v>22.097250000000003</v>
      </c>
      <c r="S425" s="212">
        <v>0</v>
      </c>
      <c r="T425" s="213">
        <f>S425*H425</f>
        <v>0</v>
      </c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R425" s="214" t="s">
        <v>154</v>
      </c>
      <c r="AT425" s="214" t="s">
        <v>257</v>
      </c>
      <c r="AU425" s="214" t="s">
        <v>86</v>
      </c>
      <c r="AY425" s="17" t="s">
        <v>119</v>
      </c>
      <c r="BE425" s="215">
        <f>IF(N425="základní",J425,0)</f>
        <v>0</v>
      </c>
      <c r="BF425" s="215">
        <f>IF(N425="snížená",J425,0)</f>
        <v>0</v>
      </c>
      <c r="BG425" s="215">
        <f>IF(N425="zákl. přenesená",J425,0)</f>
        <v>0</v>
      </c>
      <c r="BH425" s="215">
        <f>IF(N425="sníž. přenesená",J425,0)</f>
        <v>0</v>
      </c>
      <c r="BI425" s="215">
        <f>IF(N425="nulová",J425,0)</f>
        <v>0</v>
      </c>
      <c r="BJ425" s="17" t="s">
        <v>84</v>
      </c>
      <c r="BK425" s="215">
        <f>ROUND(I425*H425,2)</f>
        <v>0</v>
      </c>
      <c r="BL425" s="17" t="s">
        <v>126</v>
      </c>
      <c r="BM425" s="214" t="s">
        <v>957</v>
      </c>
    </row>
    <row r="426" spans="2:51" s="13" customFormat="1" ht="12">
      <c r="B426" s="216"/>
      <c r="C426" s="217"/>
      <c r="D426" s="218" t="s">
        <v>152</v>
      </c>
      <c r="E426" s="219" t="s">
        <v>1</v>
      </c>
      <c r="F426" s="220" t="s">
        <v>958</v>
      </c>
      <c r="G426" s="217"/>
      <c r="H426" s="221">
        <v>360.15</v>
      </c>
      <c r="I426" s="222"/>
      <c r="J426" s="217"/>
      <c r="K426" s="217"/>
      <c r="L426" s="223"/>
      <c r="M426" s="224"/>
      <c r="N426" s="225"/>
      <c r="O426" s="225"/>
      <c r="P426" s="225"/>
      <c r="Q426" s="225"/>
      <c r="R426" s="225"/>
      <c r="S426" s="225"/>
      <c r="T426" s="226"/>
      <c r="AT426" s="227" t="s">
        <v>152</v>
      </c>
      <c r="AU426" s="227" t="s">
        <v>86</v>
      </c>
      <c r="AV426" s="13" t="s">
        <v>86</v>
      </c>
      <c r="AW426" s="13" t="s">
        <v>32</v>
      </c>
      <c r="AX426" s="13" t="s">
        <v>76</v>
      </c>
      <c r="AY426" s="227" t="s">
        <v>119</v>
      </c>
    </row>
    <row r="427" spans="2:51" s="13" customFormat="1" ht="12">
      <c r="B427" s="216"/>
      <c r="C427" s="217"/>
      <c r="D427" s="218" t="s">
        <v>152</v>
      </c>
      <c r="E427" s="219" t="s">
        <v>1</v>
      </c>
      <c r="F427" s="220" t="s">
        <v>959</v>
      </c>
      <c r="G427" s="217"/>
      <c r="H427" s="221">
        <v>33.6</v>
      </c>
      <c r="I427" s="222"/>
      <c r="J427" s="217"/>
      <c r="K427" s="217"/>
      <c r="L427" s="223"/>
      <c r="M427" s="224"/>
      <c r="N427" s="225"/>
      <c r="O427" s="225"/>
      <c r="P427" s="225"/>
      <c r="Q427" s="225"/>
      <c r="R427" s="225"/>
      <c r="S427" s="225"/>
      <c r="T427" s="226"/>
      <c r="AT427" s="227" t="s">
        <v>152</v>
      </c>
      <c r="AU427" s="227" t="s">
        <v>86</v>
      </c>
      <c r="AV427" s="13" t="s">
        <v>86</v>
      </c>
      <c r="AW427" s="13" t="s">
        <v>32</v>
      </c>
      <c r="AX427" s="13" t="s">
        <v>76</v>
      </c>
      <c r="AY427" s="227" t="s">
        <v>119</v>
      </c>
    </row>
    <row r="428" spans="2:51" s="15" customFormat="1" ht="12">
      <c r="B428" s="254"/>
      <c r="C428" s="255"/>
      <c r="D428" s="218" t="s">
        <v>152</v>
      </c>
      <c r="E428" s="256" t="s">
        <v>1</v>
      </c>
      <c r="F428" s="257" t="s">
        <v>470</v>
      </c>
      <c r="G428" s="255"/>
      <c r="H428" s="258">
        <v>393.75</v>
      </c>
      <c r="I428" s="259"/>
      <c r="J428" s="255"/>
      <c r="K428" s="255"/>
      <c r="L428" s="260"/>
      <c r="M428" s="261"/>
      <c r="N428" s="262"/>
      <c r="O428" s="262"/>
      <c r="P428" s="262"/>
      <c r="Q428" s="262"/>
      <c r="R428" s="262"/>
      <c r="S428" s="262"/>
      <c r="T428" s="263"/>
      <c r="AT428" s="264" t="s">
        <v>152</v>
      </c>
      <c r="AU428" s="264" t="s">
        <v>86</v>
      </c>
      <c r="AV428" s="15" t="s">
        <v>126</v>
      </c>
      <c r="AW428" s="15" t="s">
        <v>32</v>
      </c>
      <c r="AX428" s="15" t="s">
        <v>84</v>
      </c>
      <c r="AY428" s="264" t="s">
        <v>119</v>
      </c>
    </row>
    <row r="429" spans="1:65" s="2" customFormat="1" ht="21.75" customHeight="1">
      <c r="A429" s="34"/>
      <c r="B429" s="35"/>
      <c r="C429" s="203" t="s">
        <v>960</v>
      </c>
      <c r="D429" s="203" t="s">
        <v>121</v>
      </c>
      <c r="E429" s="204" t="s">
        <v>961</v>
      </c>
      <c r="F429" s="205" t="s">
        <v>962</v>
      </c>
      <c r="G429" s="206" t="s">
        <v>260</v>
      </c>
      <c r="H429" s="207">
        <v>9.52</v>
      </c>
      <c r="I429" s="208"/>
      <c r="J429" s="209">
        <f>ROUND(I429*H429,2)</f>
        <v>0</v>
      </c>
      <c r="K429" s="205" t="s">
        <v>125</v>
      </c>
      <c r="L429" s="39"/>
      <c r="M429" s="210" t="s">
        <v>1</v>
      </c>
      <c r="N429" s="211" t="s">
        <v>41</v>
      </c>
      <c r="O429" s="71"/>
      <c r="P429" s="212">
        <f>O429*H429</f>
        <v>0</v>
      </c>
      <c r="Q429" s="212">
        <v>2.25634</v>
      </c>
      <c r="R429" s="212">
        <f>Q429*H429</f>
        <v>21.480356799999996</v>
      </c>
      <c r="S429" s="212">
        <v>0</v>
      </c>
      <c r="T429" s="213">
        <f>S429*H429</f>
        <v>0</v>
      </c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R429" s="214" t="s">
        <v>126</v>
      </c>
      <c r="AT429" s="214" t="s">
        <v>121</v>
      </c>
      <c r="AU429" s="214" t="s">
        <v>86</v>
      </c>
      <c r="AY429" s="17" t="s">
        <v>119</v>
      </c>
      <c r="BE429" s="215">
        <f>IF(N429="základní",J429,0)</f>
        <v>0</v>
      </c>
      <c r="BF429" s="215">
        <f>IF(N429="snížená",J429,0)</f>
        <v>0</v>
      </c>
      <c r="BG429" s="215">
        <f>IF(N429="zákl. přenesená",J429,0)</f>
        <v>0</v>
      </c>
      <c r="BH429" s="215">
        <f>IF(N429="sníž. přenesená",J429,0)</f>
        <v>0</v>
      </c>
      <c r="BI429" s="215">
        <f>IF(N429="nulová",J429,0)</f>
        <v>0</v>
      </c>
      <c r="BJ429" s="17" t="s">
        <v>84</v>
      </c>
      <c r="BK429" s="215">
        <f>ROUND(I429*H429,2)</f>
        <v>0</v>
      </c>
      <c r="BL429" s="17" t="s">
        <v>126</v>
      </c>
      <c r="BM429" s="214" t="s">
        <v>963</v>
      </c>
    </row>
    <row r="430" spans="2:51" s="13" customFormat="1" ht="12">
      <c r="B430" s="216"/>
      <c r="C430" s="217"/>
      <c r="D430" s="218" t="s">
        <v>152</v>
      </c>
      <c r="E430" s="219" t="s">
        <v>1</v>
      </c>
      <c r="F430" s="220" t="s">
        <v>466</v>
      </c>
      <c r="G430" s="217"/>
      <c r="H430" s="221">
        <v>1.42</v>
      </c>
      <c r="I430" s="222"/>
      <c r="J430" s="217"/>
      <c r="K430" s="217"/>
      <c r="L430" s="223"/>
      <c r="M430" s="224"/>
      <c r="N430" s="225"/>
      <c r="O430" s="225"/>
      <c r="P430" s="225"/>
      <c r="Q430" s="225"/>
      <c r="R430" s="225"/>
      <c r="S430" s="225"/>
      <c r="T430" s="226"/>
      <c r="AT430" s="227" t="s">
        <v>152</v>
      </c>
      <c r="AU430" s="227" t="s">
        <v>86</v>
      </c>
      <c r="AV430" s="13" t="s">
        <v>86</v>
      </c>
      <c r="AW430" s="13" t="s">
        <v>32</v>
      </c>
      <c r="AX430" s="13" t="s">
        <v>76</v>
      </c>
      <c r="AY430" s="227" t="s">
        <v>119</v>
      </c>
    </row>
    <row r="431" spans="2:51" s="13" customFormat="1" ht="12">
      <c r="B431" s="216"/>
      <c r="C431" s="217"/>
      <c r="D431" s="218" t="s">
        <v>152</v>
      </c>
      <c r="E431" s="219" t="s">
        <v>1</v>
      </c>
      <c r="F431" s="220" t="s">
        <v>468</v>
      </c>
      <c r="G431" s="217"/>
      <c r="H431" s="221">
        <v>7.1</v>
      </c>
      <c r="I431" s="222"/>
      <c r="J431" s="217"/>
      <c r="K431" s="217"/>
      <c r="L431" s="223"/>
      <c r="M431" s="224"/>
      <c r="N431" s="225"/>
      <c r="O431" s="225"/>
      <c r="P431" s="225"/>
      <c r="Q431" s="225"/>
      <c r="R431" s="225"/>
      <c r="S431" s="225"/>
      <c r="T431" s="226"/>
      <c r="AT431" s="227" t="s">
        <v>152</v>
      </c>
      <c r="AU431" s="227" t="s">
        <v>86</v>
      </c>
      <c r="AV431" s="13" t="s">
        <v>86</v>
      </c>
      <c r="AW431" s="13" t="s">
        <v>32</v>
      </c>
      <c r="AX431" s="13" t="s">
        <v>76</v>
      </c>
      <c r="AY431" s="227" t="s">
        <v>119</v>
      </c>
    </row>
    <row r="432" spans="2:51" s="13" customFormat="1" ht="12">
      <c r="B432" s="216"/>
      <c r="C432" s="217"/>
      <c r="D432" s="218" t="s">
        <v>152</v>
      </c>
      <c r="E432" s="219" t="s">
        <v>1</v>
      </c>
      <c r="F432" s="220" t="s">
        <v>469</v>
      </c>
      <c r="G432" s="217"/>
      <c r="H432" s="221">
        <v>0.64</v>
      </c>
      <c r="I432" s="222"/>
      <c r="J432" s="217"/>
      <c r="K432" s="217"/>
      <c r="L432" s="223"/>
      <c r="M432" s="224"/>
      <c r="N432" s="225"/>
      <c r="O432" s="225"/>
      <c r="P432" s="225"/>
      <c r="Q432" s="225"/>
      <c r="R432" s="225"/>
      <c r="S432" s="225"/>
      <c r="T432" s="226"/>
      <c r="AT432" s="227" t="s">
        <v>152</v>
      </c>
      <c r="AU432" s="227" t="s">
        <v>86</v>
      </c>
      <c r="AV432" s="13" t="s">
        <v>86</v>
      </c>
      <c r="AW432" s="13" t="s">
        <v>32</v>
      </c>
      <c r="AX432" s="13" t="s">
        <v>76</v>
      </c>
      <c r="AY432" s="227" t="s">
        <v>119</v>
      </c>
    </row>
    <row r="433" spans="2:51" s="13" customFormat="1" ht="12">
      <c r="B433" s="216"/>
      <c r="C433" s="217"/>
      <c r="D433" s="218" t="s">
        <v>152</v>
      </c>
      <c r="E433" s="219" t="s">
        <v>1</v>
      </c>
      <c r="F433" s="220" t="s">
        <v>964</v>
      </c>
      <c r="G433" s="217"/>
      <c r="H433" s="221">
        <v>0.36</v>
      </c>
      <c r="I433" s="222"/>
      <c r="J433" s="217"/>
      <c r="K433" s="217"/>
      <c r="L433" s="223"/>
      <c r="M433" s="224"/>
      <c r="N433" s="225"/>
      <c r="O433" s="225"/>
      <c r="P433" s="225"/>
      <c r="Q433" s="225"/>
      <c r="R433" s="225"/>
      <c r="S433" s="225"/>
      <c r="T433" s="226"/>
      <c r="AT433" s="227" t="s">
        <v>152</v>
      </c>
      <c r="AU433" s="227" t="s">
        <v>86</v>
      </c>
      <c r="AV433" s="13" t="s">
        <v>86</v>
      </c>
      <c r="AW433" s="13" t="s">
        <v>32</v>
      </c>
      <c r="AX433" s="13" t="s">
        <v>76</v>
      </c>
      <c r="AY433" s="227" t="s">
        <v>119</v>
      </c>
    </row>
    <row r="434" spans="2:51" s="15" customFormat="1" ht="12">
      <c r="B434" s="254"/>
      <c r="C434" s="255"/>
      <c r="D434" s="218" t="s">
        <v>152</v>
      </c>
      <c r="E434" s="256" t="s">
        <v>1</v>
      </c>
      <c r="F434" s="257" t="s">
        <v>470</v>
      </c>
      <c r="G434" s="255"/>
      <c r="H434" s="258">
        <v>9.52</v>
      </c>
      <c r="I434" s="259"/>
      <c r="J434" s="255"/>
      <c r="K434" s="255"/>
      <c r="L434" s="260"/>
      <c r="M434" s="261"/>
      <c r="N434" s="262"/>
      <c r="O434" s="262"/>
      <c r="P434" s="262"/>
      <c r="Q434" s="262"/>
      <c r="R434" s="262"/>
      <c r="S434" s="262"/>
      <c r="T434" s="263"/>
      <c r="AT434" s="264" t="s">
        <v>152</v>
      </c>
      <c r="AU434" s="264" t="s">
        <v>86</v>
      </c>
      <c r="AV434" s="15" t="s">
        <v>126</v>
      </c>
      <c r="AW434" s="15" t="s">
        <v>32</v>
      </c>
      <c r="AX434" s="15" t="s">
        <v>84</v>
      </c>
      <c r="AY434" s="264" t="s">
        <v>119</v>
      </c>
    </row>
    <row r="435" spans="1:65" s="2" customFormat="1" ht="16.5" customHeight="1">
      <c r="A435" s="34"/>
      <c r="B435" s="35"/>
      <c r="C435" s="203" t="s">
        <v>965</v>
      </c>
      <c r="D435" s="203" t="s">
        <v>121</v>
      </c>
      <c r="E435" s="204" t="s">
        <v>966</v>
      </c>
      <c r="F435" s="205" t="s">
        <v>967</v>
      </c>
      <c r="G435" s="206" t="s">
        <v>321</v>
      </c>
      <c r="H435" s="207">
        <v>50</v>
      </c>
      <c r="I435" s="208"/>
      <c r="J435" s="209">
        <f>ROUND(I435*H435,2)</f>
        <v>0</v>
      </c>
      <c r="K435" s="205" t="s">
        <v>125</v>
      </c>
      <c r="L435" s="39"/>
      <c r="M435" s="210" t="s">
        <v>1</v>
      </c>
      <c r="N435" s="211" t="s">
        <v>41</v>
      </c>
      <c r="O435" s="71"/>
      <c r="P435" s="212">
        <f>O435*H435</f>
        <v>0</v>
      </c>
      <c r="Q435" s="212">
        <v>0</v>
      </c>
      <c r="R435" s="212">
        <f>Q435*H435</f>
        <v>0</v>
      </c>
      <c r="S435" s="212">
        <v>0</v>
      </c>
      <c r="T435" s="213">
        <f>S435*H435</f>
        <v>0</v>
      </c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R435" s="214" t="s">
        <v>126</v>
      </c>
      <c r="AT435" s="214" t="s">
        <v>121</v>
      </c>
      <c r="AU435" s="214" t="s">
        <v>86</v>
      </c>
      <c r="AY435" s="17" t="s">
        <v>119</v>
      </c>
      <c r="BE435" s="215">
        <f>IF(N435="základní",J435,0)</f>
        <v>0</v>
      </c>
      <c r="BF435" s="215">
        <f>IF(N435="snížená",J435,0)</f>
        <v>0</v>
      </c>
      <c r="BG435" s="215">
        <f>IF(N435="zákl. přenesená",J435,0)</f>
        <v>0</v>
      </c>
      <c r="BH435" s="215">
        <f>IF(N435="sníž. přenesená",J435,0)</f>
        <v>0</v>
      </c>
      <c r="BI435" s="215">
        <f>IF(N435="nulová",J435,0)</f>
        <v>0</v>
      </c>
      <c r="BJ435" s="17" t="s">
        <v>84</v>
      </c>
      <c r="BK435" s="215">
        <f>ROUND(I435*H435,2)</f>
        <v>0</v>
      </c>
      <c r="BL435" s="17" t="s">
        <v>126</v>
      </c>
      <c r="BM435" s="214" t="s">
        <v>968</v>
      </c>
    </row>
    <row r="436" spans="1:65" s="2" customFormat="1" ht="16.5" customHeight="1">
      <c r="A436" s="34"/>
      <c r="B436" s="35"/>
      <c r="C436" s="203" t="s">
        <v>969</v>
      </c>
      <c r="D436" s="203" t="s">
        <v>121</v>
      </c>
      <c r="E436" s="204" t="s">
        <v>970</v>
      </c>
      <c r="F436" s="205" t="s">
        <v>971</v>
      </c>
      <c r="G436" s="206" t="s">
        <v>260</v>
      </c>
      <c r="H436" s="207">
        <v>2.956</v>
      </c>
      <c r="I436" s="208"/>
      <c r="J436" s="209">
        <f>ROUND(I436*H436,2)</f>
        <v>0</v>
      </c>
      <c r="K436" s="205" t="s">
        <v>125</v>
      </c>
      <c r="L436" s="39"/>
      <c r="M436" s="210" t="s">
        <v>1</v>
      </c>
      <c r="N436" s="211" t="s">
        <v>41</v>
      </c>
      <c r="O436" s="71"/>
      <c r="P436" s="212">
        <f>O436*H436</f>
        <v>0</v>
      </c>
      <c r="Q436" s="212">
        <v>0</v>
      </c>
      <c r="R436" s="212">
        <f>Q436*H436</f>
        <v>0</v>
      </c>
      <c r="S436" s="212">
        <v>2</v>
      </c>
      <c r="T436" s="213">
        <f>S436*H436</f>
        <v>5.912</v>
      </c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R436" s="214" t="s">
        <v>126</v>
      </c>
      <c r="AT436" s="214" t="s">
        <v>121</v>
      </c>
      <c r="AU436" s="214" t="s">
        <v>86</v>
      </c>
      <c r="AY436" s="17" t="s">
        <v>119</v>
      </c>
      <c r="BE436" s="215">
        <f>IF(N436="základní",J436,0)</f>
        <v>0</v>
      </c>
      <c r="BF436" s="215">
        <f>IF(N436="snížená",J436,0)</f>
        <v>0</v>
      </c>
      <c r="BG436" s="215">
        <f>IF(N436="zákl. přenesená",J436,0)</f>
        <v>0</v>
      </c>
      <c r="BH436" s="215">
        <f>IF(N436="sníž. přenesená",J436,0)</f>
        <v>0</v>
      </c>
      <c r="BI436" s="215">
        <f>IF(N436="nulová",J436,0)</f>
        <v>0</v>
      </c>
      <c r="BJ436" s="17" t="s">
        <v>84</v>
      </c>
      <c r="BK436" s="215">
        <f>ROUND(I436*H436,2)</f>
        <v>0</v>
      </c>
      <c r="BL436" s="17" t="s">
        <v>126</v>
      </c>
      <c r="BM436" s="214" t="s">
        <v>972</v>
      </c>
    </row>
    <row r="437" spans="2:51" s="14" customFormat="1" ht="12">
      <c r="B437" s="244"/>
      <c r="C437" s="245"/>
      <c r="D437" s="218" t="s">
        <v>152</v>
      </c>
      <c r="E437" s="246" t="s">
        <v>1</v>
      </c>
      <c r="F437" s="247" t="s">
        <v>973</v>
      </c>
      <c r="G437" s="245"/>
      <c r="H437" s="246" t="s">
        <v>1</v>
      </c>
      <c r="I437" s="248"/>
      <c r="J437" s="245"/>
      <c r="K437" s="245"/>
      <c r="L437" s="249"/>
      <c r="M437" s="250"/>
      <c r="N437" s="251"/>
      <c r="O437" s="251"/>
      <c r="P437" s="251"/>
      <c r="Q437" s="251"/>
      <c r="R437" s="251"/>
      <c r="S437" s="251"/>
      <c r="T437" s="252"/>
      <c r="AT437" s="253" t="s">
        <v>152</v>
      </c>
      <c r="AU437" s="253" t="s">
        <v>86</v>
      </c>
      <c r="AV437" s="14" t="s">
        <v>84</v>
      </c>
      <c r="AW437" s="14" t="s">
        <v>32</v>
      </c>
      <c r="AX437" s="14" t="s">
        <v>76</v>
      </c>
      <c r="AY437" s="253" t="s">
        <v>119</v>
      </c>
    </row>
    <row r="438" spans="2:51" s="13" customFormat="1" ht="12">
      <c r="B438" s="216"/>
      <c r="C438" s="217"/>
      <c r="D438" s="218" t="s">
        <v>152</v>
      </c>
      <c r="E438" s="219" t="s">
        <v>1</v>
      </c>
      <c r="F438" s="220" t="s">
        <v>481</v>
      </c>
      <c r="G438" s="217"/>
      <c r="H438" s="221">
        <v>1.5</v>
      </c>
      <c r="I438" s="222"/>
      <c r="J438" s="217"/>
      <c r="K438" s="217"/>
      <c r="L438" s="223"/>
      <c r="M438" s="224"/>
      <c r="N438" s="225"/>
      <c r="O438" s="225"/>
      <c r="P438" s="225"/>
      <c r="Q438" s="225"/>
      <c r="R438" s="225"/>
      <c r="S438" s="225"/>
      <c r="T438" s="226"/>
      <c r="AT438" s="227" t="s">
        <v>152</v>
      </c>
      <c r="AU438" s="227" t="s">
        <v>86</v>
      </c>
      <c r="AV438" s="13" t="s">
        <v>86</v>
      </c>
      <c r="AW438" s="13" t="s">
        <v>32</v>
      </c>
      <c r="AX438" s="13" t="s">
        <v>76</v>
      </c>
      <c r="AY438" s="227" t="s">
        <v>119</v>
      </c>
    </row>
    <row r="439" spans="2:51" s="14" customFormat="1" ht="12">
      <c r="B439" s="244"/>
      <c r="C439" s="245"/>
      <c r="D439" s="218" t="s">
        <v>152</v>
      </c>
      <c r="E439" s="246" t="s">
        <v>1</v>
      </c>
      <c r="F439" s="247" t="s">
        <v>974</v>
      </c>
      <c r="G439" s="245"/>
      <c r="H439" s="246" t="s">
        <v>1</v>
      </c>
      <c r="I439" s="248"/>
      <c r="J439" s="245"/>
      <c r="K439" s="245"/>
      <c r="L439" s="249"/>
      <c r="M439" s="250"/>
      <c r="N439" s="251"/>
      <c r="O439" s="251"/>
      <c r="P439" s="251"/>
      <c r="Q439" s="251"/>
      <c r="R439" s="251"/>
      <c r="S439" s="251"/>
      <c r="T439" s="252"/>
      <c r="AT439" s="253" t="s">
        <v>152</v>
      </c>
      <c r="AU439" s="253" t="s">
        <v>86</v>
      </c>
      <c r="AV439" s="14" t="s">
        <v>84</v>
      </c>
      <c r="AW439" s="14" t="s">
        <v>32</v>
      </c>
      <c r="AX439" s="14" t="s">
        <v>76</v>
      </c>
      <c r="AY439" s="253" t="s">
        <v>119</v>
      </c>
    </row>
    <row r="440" spans="2:51" s="13" customFormat="1" ht="12">
      <c r="B440" s="216"/>
      <c r="C440" s="217"/>
      <c r="D440" s="218" t="s">
        <v>152</v>
      </c>
      <c r="E440" s="219" t="s">
        <v>1</v>
      </c>
      <c r="F440" s="220" t="s">
        <v>975</v>
      </c>
      <c r="G440" s="217"/>
      <c r="H440" s="221">
        <v>0.256</v>
      </c>
      <c r="I440" s="222"/>
      <c r="J440" s="217"/>
      <c r="K440" s="217"/>
      <c r="L440" s="223"/>
      <c r="M440" s="224"/>
      <c r="N440" s="225"/>
      <c r="O440" s="225"/>
      <c r="P440" s="225"/>
      <c r="Q440" s="225"/>
      <c r="R440" s="225"/>
      <c r="S440" s="225"/>
      <c r="T440" s="226"/>
      <c r="AT440" s="227" t="s">
        <v>152</v>
      </c>
      <c r="AU440" s="227" t="s">
        <v>86</v>
      </c>
      <c r="AV440" s="13" t="s">
        <v>86</v>
      </c>
      <c r="AW440" s="13" t="s">
        <v>32</v>
      </c>
      <c r="AX440" s="13" t="s">
        <v>76</v>
      </c>
      <c r="AY440" s="227" t="s">
        <v>119</v>
      </c>
    </row>
    <row r="441" spans="2:51" s="13" customFormat="1" ht="12">
      <c r="B441" s="216"/>
      <c r="C441" s="217"/>
      <c r="D441" s="218" t="s">
        <v>152</v>
      </c>
      <c r="E441" s="219" t="s">
        <v>1</v>
      </c>
      <c r="F441" s="220" t="s">
        <v>976</v>
      </c>
      <c r="G441" s="217"/>
      <c r="H441" s="221">
        <v>1.2</v>
      </c>
      <c r="I441" s="222"/>
      <c r="J441" s="217"/>
      <c r="K441" s="217"/>
      <c r="L441" s="223"/>
      <c r="M441" s="224"/>
      <c r="N441" s="225"/>
      <c r="O441" s="225"/>
      <c r="P441" s="225"/>
      <c r="Q441" s="225"/>
      <c r="R441" s="225"/>
      <c r="S441" s="225"/>
      <c r="T441" s="226"/>
      <c r="AT441" s="227" t="s">
        <v>152</v>
      </c>
      <c r="AU441" s="227" t="s">
        <v>86</v>
      </c>
      <c r="AV441" s="13" t="s">
        <v>86</v>
      </c>
      <c r="AW441" s="13" t="s">
        <v>32</v>
      </c>
      <c r="AX441" s="13" t="s">
        <v>76</v>
      </c>
      <c r="AY441" s="227" t="s">
        <v>119</v>
      </c>
    </row>
    <row r="442" spans="2:51" s="15" customFormat="1" ht="12">
      <c r="B442" s="254"/>
      <c r="C442" s="255"/>
      <c r="D442" s="218" t="s">
        <v>152</v>
      </c>
      <c r="E442" s="256" t="s">
        <v>1</v>
      </c>
      <c r="F442" s="257" t="s">
        <v>470</v>
      </c>
      <c r="G442" s="255"/>
      <c r="H442" s="258">
        <v>2.956</v>
      </c>
      <c r="I442" s="259"/>
      <c r="J442" s="255"/>
      <c r="K442" s="255"/>
      <c r="L442" s="260"/>
      <c r="M442" s="261"/>
      <c r="N442" s="262"/>
      <c r="O442" s="262"/>
      <c r="P442" s="262"/>
      <c r="Q442" s="262"/>
      <c r="R442" s="262"/>
      <c r="S442" s="262"/>
      <c r="T442" s="263"/>
      <c r="AT442" s="264" t="s">
        <v>152</v>
      </c>
      <c r="AU442" s="264" t="s">
        <v>86</v>
      </c>
      <c r="AV442" s="15" t="s">
        <v>126</v>
      </c>
      <c r="AW442" s="15" t="s">
        <v>32</v>
      </c>
      <c r="AX442" s="15" t="s">
        <v>84</v>
      </c>
      <c r="AY442" s="264" t="s">
        <v>119</v>
      </c>
    </row>
    <row r="443" spans="1:65" s="2" customFormat="1" ht="21.75" customHeight="1">
      <c r="A443" s="34"/>
      <c r="B443" s="35"/>
      <c r="C443" s="203" t="s">
        <v>977</v>
      </c>
      <c r="D443" s="203" t="s">
        <v>121</v>
      </c>
      <c r="E443" s="204" t="s">
        <v>978</v>
      </c>
      <c r="F443" s="205" t="s">
        <v>979</v>
      </c>
      <c r="G443" s="206" t="s">
        <v>260</v>
      </c>
      <c r="H443" s="207">
        <v>0.64</v>
      </c>
      <c r="I443" s="208"/>
      <c r="J443" s="209">
        <f>ROUND(I443*H443,2)</f>
        <v>0</v>
      </c>
      <c r="K443" s="205" t="s">
        <v>125</v>
      </c>
      <c r="L443" s="39"/>
      <c r="M443" s="210" t="s">
        <v>1</v>
      </c>
      <c r="N443" s="211" t="s">
        <v>41</v>
      </c>
      <c r="O443" s="71"/>
      <c r="P443" s="212">
        <f>O443*H443</f>
        <v>0</v>
      </c>
      <c r="Q443" s="212">
        <v>0</v>
      </c>
      <c r="R443" s="212">
        <f>Q443*H443</f>
        <v>0</v>
      </c>
      <c r="S443" s="212">
        <v>1.8</v>
      </c>
      <c r="T443" s="213">
        <f>S443*H443</f>
        <v>1.1520000000000001</v>
      </c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R443" s="214" t="s">
        <v>126</v>
      </c>
      <c r="AT443" s="214" t="s">
        <v>121</v>
      </c>
      <c r="AU443" s="214" t="s">
        <v>86</v>
      </c>
      <c r="AY443" s="17" t="s">
        <v>119</v>
      </c>
      <c r="BE443" s="215">
        <f>IF(N443="základní",J443,0)</f>
        <v>0</v>
      </c>
      <c r="BF443" s="215">
        <f>IF(N443="snížená",J443,0)</f>
        <v>0</v>
      </c>
      <c r="BG443" s="215">
        <f>IF(N443="zákl. přenesená",J443,0)</f>
        <v>0</v>
      </c>
      <c r="BH443" s="215">
        <f>IF(N443="sníž. přenesená",J443,0)</f>
        <v>0</v>
      </c>
      <c r="BI443" s="215">
        <f>IF(N443="nulová",J443,0)</f>
        <v>0</v>
      </c>
      <c r="BJ443" s="17" t="s">
        <v>84</v>
      </c>
      <c r="BK443" s="215">
        <f>ROUND(I443*H443,2)</f>
        <v>0</v>
      </c>
      <c r="BL443" s="17" t="s">
        <v>126</v>
      </c>
      <c r="BM443" s="214" t="s">
        <v>980</v>
      </c>
    </row>
    <row r="444" spans="2:51" s="14" customFormat="1" ht="12">
      <c r="B444" s="244"/>
      <c r="C444" s="245"/>
      <c r="D444" s="218" t="s">
        <v>152</v>
      </c>
      <c r="E444" s="246" t="s">
        <v>1</v>
      </c>
      <c r="F444" s="247" t="s">
        <v>981</v>
      </c>
      <c r="G444" s="245"/>
      <c r="H444" s="246" t="s">
        <v>1</v>
      </c>
      <c r="I444" s="248"/>
      <c r="J444" s="245"/>
      <c r="K444" s="245"/>
      <c r="L444" s="249"/>
      <c r="M444" s="250"/>
      <c r="N444" s="251"/>
      <c r="O444" s="251"/>
      <c r="P444" s="251"/>
      <c r="Q444" s="251"/>
      <c r="R444" s="251"/>
      <c r="S444" s="251"/>
      <c r="T444" s="252"/>
      <c r="AT444" s="253" t="s">
        <v>152</v>
      </c>
      <c r="AU444" s="253" t="s">
        <v>86</v>
      </c>
      <c r="AV444" s="14" t="s">
        <v>84</v>
      </c>
      <c r="AW444" s="14" t="s">
        <v>32</v>
      </c>
      <c r="AX444" s="14" t="s">
        <v>76</v>
      </c>
      <c r="AY444" s="253" t="s">
        <v>119</v>
      </c>
    </row>
    <row r="445" spans="2:51" s="13" customFormat="1" ht="12">
      <c r="B445" s="216"/>
      <c r="C445" s="217"/>
      <c r="D445" s="218" t="s">
        <v>152</v>
      </c>
      <c r="E445" s="219" t="s">
        <v>1</v>
      </c>
      <c r="F445" s="220" t="s">
        <v>611</v>
      </c>
      <c r="G445" s="217"/>
      <c r="H445" s="221">
        <v>0.64</v>
      </c>
      <c r="I445" s="222"/>
      <c r="J445" s="217"/>
      <c r="K445" s="217"/>
      <c r="L445" s="223"/>
      <c r="M445" s="224"/>
      <c r="N445" s="225"/>
      <c r="O445" s="225"/>
      <c r="P445" s="225"/>
      <c r="Q445" s="225"/>
      <c r="R445" s="225"/>
      <c r="S445" s="225"/>
      <c r="T445" s="226"/>
      <c r="AT445" s="227" t="s">
        <v>152</v>
      </c>
      <c r="AU445" s="227" t="s">
        <v>86</v>
      </c>
      <c r="AV445" s="13" t="s">
        <v>86</v>
      </c>
      <c r="AW445" s="13" t="s">
        <v>32</v>
      </c>
      <c r="AX445" s="13" t="s">
        <v>84</v>
      </c>
      <c r="AY445" s="227" t="s">
        <v>119</v>
      </c>
    </row>
    <row r="446" spans="1:65" s="2" customFormat="1" ht="21.75" customHeight="1">
      <c r="A446" s="34"/>
      <c r="B446" s="35"/>
      <c r="C446" s="203" t="s">
        <v>982</v>
      </c>
      <c r="D446" s="203" t="s">
        <v>121</v>
      </c>
      <c r="E446" s="204" t="s">
        <v>983</v>
      </c>
      <c r="F446" s="205" t="s">
        <v>984</v>
      </c>
      <c r="G446" s="206" t="s">
        <v>260</v>
      </c>
      <c r="H446" s="207">
        <v>0.75</v>
      </c>
      <c r="I446" s="208"/>
      <c r="J446" s="209">
        <f>ROUND(I446*H446,2)</f>
        <v>0</v>
      </c>
      <c r="K446" s="205" t="s">
        <v>125</v>
      </c>
      <c r="L446" s="39"/>
      <c r="M446" s="210" t="s">
        <v>1</v>
      </c>
      <c r="N446" s="211" t="s">
        <v>41</v>
      </c>
      <c r="O446" s="71"/>
      <c r="P446" s="212">
        <f>O446*H446</f>
        <v>0</v>
      </c>
      <c r="Q446" s="212">
        <v>0</v>
      </c>
      <c r="R446" s="212">
        <f>Q446*H446</f>
        <v>0</v>
      </c>
      <c r="S446" s="212">
        <v>2.2</v>
      </c>
      <c r="T446" s="213">
        <f>S446*H446</f>
        <v>1.6500000000000001</v>
      </c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R446" s="214" t="s">
        <v>126</v>
      </c>
      <c r="AT446" s="214" t="s">
        <v>121</v>
      </c>
      <c r="AU446" s="214" t="s">
        <v>86</v>
      </c>
      <c r="AY446" s="17" t="s">
        <v>119</v>
      </c>
      <c r="BE446" s="215">
        <f>IF(N446="základní",J446,0)</f>
        <v>0</v>
      </c>
      <c r="BF446" s="215">
        <f>IF(N446="snížená",J446,0)</f>
        <v>0</v>
      </c>
      <c r="BG446" s="215">
        <f>IF(N446="zákl. přenesená",J446,0)</f>
        <v>0</v>
      </c>
      <c r="BH446" s="215">
        <f>IF(N446="sníž. přenesená",J446,0)</f>
        <v>0</v>
      </c>
      <c r="BI446" s="215">
        <f>IF(N446="nulová",J446,0)</f>
        <v>0</v>
      </c>
      <c r="BJ446" s="17" t="s">
        <v>84</v>
      </c>
      <c r="BK446" s="215">
        <f>ROUND(I446*H446,2)</f>
        <v>0</v>
      </c>
      <c r="BL446" s="17" t="s">
        <v>126</v>
      </c>
      <c r="BM446" s="214" t="s">
        <v>985</v>
      </c>
    </row>
    <row r="447" spans="2:51" s="14" customFormat="1" ht="12">
      <c r="B447" s="244"/>
      <c r="C447" s="245"/>
      <c r="D447" s="218" t="s">
        <v>152</v>
      </c>
      <c r="E447" s="246" t="s">
        <v>1</v>
      </c>
      <c r="F447" s="247" t="s">
        <v>986</v>
      </c>
      <c r="G447" s="245"/>
      <c r="H447" s="246" t="s">
        <v>1</v>
      </c>
      <c r="I447" s="248"/>
      <c r="J447" s="245"/>
      <c r="K447" s="245"/>
      <c r="L447" s="249"/>
      <c r="M447" s="250"/>
      <c r="N447" s="251"/>
      <c r="O447" s="251"/>
      <c r="P447" s="251"/>
      <c r="Q447" s="251"/>
      <c r="R447" s="251"/>
      <c r="S447" s="251"/>
      <c r="T447" s="252"/>
      <c r="AT447" s="253" t="s">
        <v>152</v>
      </c>
      <c r="AU447" s="253" t="s">
        <v>86</v>
      </c>
      <c r="AV447" s="14" t="s">
        <v>84</v>
      </c>
      <c r="AW447" s="14" t="s">
        <v>32</v>
      </c>
      <c r="AX447" s="14" t="s">
        <v>76</v>
      </c>
      <c r="AY447" s="253" t="s">
        <v>119</v>
      </c>
    </row>
    <row r="448" spans="2:51" s="13" customFormat="1" ht="12">
      <c r="B448" s="216"/>
      <c r="C448" s="217"/>
      <c r="D448" s="218" t="s">
        <v>152</v>
      </c>
      <c r="E448" s="219" t="s">
        <v>1</v>
      </c>
      <c r="F448" s="220" t="s">
        <v>987</v>
      </c>
      <c r="G448" s="217"/>
      <c r="H448" s="221">
        <v>0.75</v>
      </c>
      <c r="I448" s="222"/>
      <c r="J448" s="217"/>
      <c r="K448" s="217"/>
      <c r="L448" s="223"/>
      <c r="M448" s="224"/>
      <c r="N448" s="225"/>
      <c r="O448" s="225"/>
      <c r="P448" s="225"/>
      <c r="Q448" s="225"/>
      <c r="R448" s="225"/>
      <c r="S448" s="225"/>
      <c r="T448" s="226"/>
      <c r="AT448" s="227" t="s">
        <v>152</v>
      </c>
      <c r="AU448" s="227" t="s">
        <v>86</v>
      </c>
      <c r="AV448" s="13" t="s">
        <v>86</v>
      </c>
      <c r="AW448" s="13" t="s">
        <v>32</v>
      </c>
      <c r="AX448" s="13" t="s">
        <v>84</v>
      </c>
      <c r="AY448" s="227" t="s">
        <v>119</v>
      </c>
    </row>
    <row r="449" spans="1:65" s="2" customFormat="1" ht="21.75" customHeight="1">
      <c r="A449" s="34"/>
      <c r="B449" s="35"/>
      <c r="C449" s="203" t="s">
        <v>988</v>
      </c>
      <c r="D449" s="203" t="s">
        <v>121</v>
      </c>
      <c r="E449" s="204" t="s">
        <v>989</v>
      </c>
      <c r="F449" s="205" t="s">
        <v>990</v>
      </c>
      <c r="G449" s="206" t="s">
        <v>135</v>
      </c>
      <c r="H449" s="207">
        <v>5</v>
      </c>
      <c r="I449" s="208"/>
      <c r="J449" s="209">
        <f aca="true" t="shared" si="20" ref="J449:J455">ROUND(I449*H449,2)</f>
        <v>0</v>
      </c>
      <c r="K449" s="205" t="s">
        <v>125</v>
      </c>
      <c r="L449" s="39"/>
      <c r="M449" s="210" t="s">
        <v>1</v>
      </c>
      <c r="N449" s="211" t="s">
        <v>41</v>
      </c>
      <c r="O449" s="71"/>
      <c r="P449" s="212">
        <f aca="true" t="shared" si="21" ref="P449:P455">O449*H449</f>
        <v>0</v>
      </c>
      <c r="Q449" s="212">
        <v>0</v>
      </c>
      <c r="R449" s="212">
        <f aca="true" t="shared" si="22" ref="R449:R455">Q449*H449</f>
        <v>0</v>
      </c>
      <c r="S449" s="212">
        <v>0.082</v>
      </c>
      <c r="T449" s="213">
        <f aca="true" t="shared" si="23" ref="T449:T455">S449*H449</f>
        <v>0.41000000000000003</v>
      </c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R449" s="214" t="s">
        <v>126</v>
      </c>
      <c r="AT449" s="214" t="s">
        <v>121</v>
      </c>
      <c r="AU449" s="214" t="s">
        <v>86</v>
      </c>
      <c r="AY449" s="17" t="s">
        <v>119</v>
      </c>
      <c r="BE449" s="215">
        <f aca="true" t="shared" si="24" ref="BE449:BE455">IF(N449="základní",J449,0)</f>
        <v>0</v>
      </c>
      <c r="BF449" s="215">
        <f aca="true" t="shared" si="25" ref="BF449:BF455">IF(N449="snížená",J449,0)</f>
        <v>0</v>
      </c>
      <c r="BG449" s="215">
        <f aca="true" t="shared" si="26" ref="BG449:BG455">IF(N449="zákl. přenesená",J449,0)</f>
        <v>0</v>
      </c>
      <c r="BH449" s="215">
        <f aca="true" t="shared" si="27" ref="BH449:BH455">IF(N449="sníž. přenesená",J449,0)</f>
        <v>0</v>
      </c>
      <c r="BI449" s="215">
        <f aca="true" t="shared" si="28" ref="BI449:BI455">IF(N449="nulová",J449,0)</f>
        <v>0</v>
      </c>
      <c r="BJ449" s="17" t="s">
        <v>84</v>
      </c>
      <c r="BK449" s="215">
        <f aca="true" t="shared" si="29" ref="BK449:BK455">ROUND(I449*H449,2)</f>
        <v>0</v>
      </c>
      <c r="BL449" s="17" t="s">
        <v>126</v>
      </c>
      <c r="BM449" s="214" t="s">
        <v>991</v>
      </c>
    </row>
    <row r="450" spans="1:65" s="2" customFormat="1" ht="21.75" customHeight="1">
      <c r="A450" s="34"/>
      <c r="B450" s="35"/>
      <c r="C450" s="203" t="s">
        <v>992</v>
      </c>
      <c r="D450" s="203" t="s">
        <v>121</v>
      </c>
      <c r="E450" s="204" t="s">
        <v>993</v>
      </c>
      <c r="F450" s="205" t="s">
        <v>994</v>
      </c>
      <c r="G450" s="206" t="s">
        <v>135</v>
      </c>
      <c r="H450" s="207">
        <v>6</v>
      </c>
      <c r="I450" s="208"/>
      <c r="J450" s="209">
        <f t="shared" si="20"/>
        <v>0</v>
      </c>
      <c r="K450" s="205" t="s">
        <v>125</v>
      </c>
      <c r="L450" s="39"/>
      <c r="M450" s="210" t="s">
        <v>1</v>
      </c>
      <c r="N450" s="211" t="s">
        <v>41</v>
      </c>
      <c r="O450" s="71"/>
      <c r="P450" s="212">
        <f t="shared" si="21"/>
        <v>0</v>
      </c>
      <c r="Q450" s="212">
        <v>0</v>
      </c>
      <c r="R450" s="212">
        <f t="shared" si="22"/>
        <v>0</v>
      </c>
      <c r="S450" s="212">
        <v>0</v>
      </c>
      <c r="T450" s="213">
        <f t="shared" si="23"/>
        <v>0</v>
      </c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R450" s="214" t="s">
        <v>126</v>
      </c>
      <c r="AT450" s="214" t="s">
        <v>121</v>
      </c>
      <c r="AU450" s="214" t="s">
        <v>86</v>
      </c>
      <c r="AY450" s="17" t="s">
        <v>119</v>
      </c>
      <c r="BE450" s="215">
        <f t="shared" si="24"/>
        <v>0</v>
      </c>
      <c r="BF450" s="215">
        <f t="shared" si="25"/>
        <v>0</v>
      </c>
      <c r="BG450" s="215">
        <f t="shared" si="26"/>
        <v>0</v>
      </c>
      <c r="BH450" s="215">
        <f t="shared" si="27"/>
        <v>0</v>
      </c>
      <c r="BI450" s="215">
        <f t="shared" si="28"/>
        <v>0</v>
      </c>
      <c r="BJ450" s="17" t="s">
        <v>84</v>
      </c>
      <c r="BK450" s="215">
        <f t="shared" si="29"/>
        <v>0</v>
      </c>
      <c r="BL450" s="17" t="s">
        <v>126</v>
      </c>
      <c r="BM450" s="214" t="s">
        <v>995</v>
      </c>
    </row>
    <row r="451" spans="1:65" s="2" customFormat="1" ht="21.75" customHeight="1">
      <c r="A451" s="34"/>
      <c r="B451" s="35"/>
      <c r="C451" s="203" t="s">
        <v>996</v>
      </c>
      <c r="D451" s="203" t="s">
        <v>121</v>
      </c>
      <c r="E451" s="204" t="s">
        <v>997</v>
      </c>
      <c r="F451" s="205" t="s">
        <v>998</v>
      </c>
      <c r="G451" s="206" t="s">
        <v>135</v>
      </c>
      <c r="H451" s="207">
        <v>2</v>
      </c>
      <c r="I451" s="208"/>
      <c r="J451" s="209">
        <f t="shared" si="20"/>
        <v>0</v>
      </c>
      <c r="K451" s="205" t="s">
        <v>125</v>
      </c>
      <c r="L451" s="39"/>
      <c r="M451" s="210" t="s">
        <v>1</v>
      </c>
      <c r="N451" s="211" t="s">
        <v>41</v>
      </c>
      <c r="O451" s="71"/>
      <c r="P451" s="212">
        <f t="shared" si="21"/>
        <v>0</v>
      </c>
      <c r="Q451" s="212">
        <v>0</v>
      </c>
      <c r="R451" s="212">
        <f t="shared" si="22"/>
        <v>0</v>
      </c>
      <c r="S451" s="212">
        <v>0.0657</v>
      </c>
      <c r="T451" s="213">
        <f t="shared" si="23"/>
        <v>0.1314</v>
      </c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R451" s="214" t="s">
        <v>126</v>
      </c>
      <c r="AT451" s="214" t="s">
        <v>121</v>
      </c>
      <c r="AU451" s="214" t="s">
        <v>86</v>
      </c>
      <c r="AY451" s="17" t="s">
        <v>119</v>
      </c>
      <c r="BE451" s="215">
        <f t="shared" si="24"/>
        <v>0</v>
      </c>
      <c r="BF451" s="215">
        <f t="shared" si="25"/>
        <v>0</v>
      </c>
      <c r="BG451" s="215">
        <f t="shared" si="26"/>
        <v>0</v>
      </c>
      <c r="BH451" s="215">
        <f t="shared" si="27"/>
        <v>0</v>
      </c>
      <c r="BI451" s="215">
        <f t="shared" si="28"/>
        <v>0</v>
      </c>
      <c r="BJ451" s="17" t="s">
        <v>84</v>
      </c>
      <c r="BK451" s="215">
        <f t="shared" si="29"/>
        <v>0</v>
      </c>
      <c r="BL451" s="17" t="s">
        <v>126</v>
      </c>
      <c r="BM451" s="214" t="s">
        <v>999</v>
      </c>
    </row>
    <row r="452" spans="1:65" s="2" customFormat="1" ht="21.75" customHeight="1">
      <c r="A452" s="34"/>
      <c r="B452" s="35"/>
      <c r="C452" s="203" t="s">
        <v>1000</v>
      </c>
      <c r="D452" s="203" t="s">
        <v>121</v>
      </c>
      <c r="E452" s="204" t="s">
        <v>1001</v>
      </c>
      <c r="F452" s="205" t="s">
        <v>1002</v>
      </c>
      <c r="G452" s="206" t="s">
        <v>135</v>
      </c>
      <c r="H452" s="207">
        <v>6</v>
      </c>
      <c r="I452" s="208"/>
      <c r="J452" s="209">
        <f t="shared" si="20"/>
        <v>0</v>
      </c>
      <c r="K452" s="205" t="s">
        <v>1</v>
      </c>
      <c r="L452" s="39"/>
      <c r="M452" s="210" t="s">
        <v>1</v>
      </c>
      <c r="N452" s="211" t="s">
        <v>41</v>
      </c>
      <c r="O452" s="71"/>
      <c r="P452" s="212">
        <f t="shared" si="21"/>
        <v>0</v>
      </c>
      <c r="Q452" s="212">
        <v>0</v>
      </c>
      <c r="R452" s="212">
        <f t="shared" si="22"/>
        <v>0</v>
      </c>
      <c r="S452" s="212">
        <v>0.0657</v>
      </c>
      <c r="T452" s="213">
        <f t="shared" si="23"/>
        <v>0.3942</v>
      </c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R452" s="214" t="s">
        <v>126</v>
      </c>
      <c r="AT452" s="214" t="s">
        <v>121</v>
      </c>
      <c r="AU452" s="214" t="s">
        <v>86</v>
      </c>
      <c r="AY452" s="17" t="s">
        <v>119</v>
      </c>
      <c r="BE452" s="215">
        <f t="shared" si="24"/>
        <v>0</v>
      </c>
      <c r="BF452" s="215">
        <f t="shared" si="25"/>
        <v>0</v>
      </c>
      <c r="BG452" s="215">
        <f t="shared" si="26"/>
        <v>0</v>
      </c>
      <c r="BH452" s="215">
        <f t="shared" si="27"/>
        <v>0</v>
      </c>
      <c r="BI452" s="215">
        <f t="shared" si="28"/>
        <v>0</v>
      </c>
      <c r="BJ452" s="17" t="s">
        <v>84</v>
      </c>
      <c r="BK452" s="215">
        <f t="shared" si="29"/>
        <v>0</v>
      </c>
      <c r="BL452" s="17" t="s">
        <v>126</v>
      </c>
      <c r="BM452" s="214" t="s">
        <v>1003</v>
      </c>
    </row>
    <row r="453" spans="1:65" s="2" customFormat="1" ht="21.75" customHeight="1">
      <c r="A453" s="34"/>
      <c r="B453" s="35"/>
      <c r="C453" s="203" t="s">
        <v>1004</v>
      </c>
      <c r="D453" s="203" t="s">
        <v>121</v>
      </c>
      <c r="E453" s="204" t="s">
        <v>1005</v>
      </c>
      <c r="F453" s="205" t="s">
        <v>1006</v>
      </c>
      <c r="G453" s="206" t="s">
        <v>321</v>
      </c>
      <c r="H453" s="207">
        <v>8</v>
      </c>
      <c r="I453" s="208"/>
      <c r="J453" s="209">
        <f t="shared" si="20"/>
        <v>0</v>
      </c>
      <c r="K453" s="205" t="s">
        <v>125</v>
      </c>
      <c r="L453" s="39"/>
      <c r="M453" s="210" t="s">
        <v>1</v>
      </c>
      <c r="N453" s="211" t="s">
        <v>41</v>
      </c>
      <c r="O453" s="71"/>
      <c r="P453" s="212">
        <f t="shared" si="21"/>
        <v>0</v>
      </c>
      <c r="Q453" s="212">
        <v>0</v>
      </c>
      <c r="R453" s="212">
        <f t="shared" si="22"/>
        <v>0</v>
      </c>
      <c r="S453" s="212">
        <v>0.00248</v>
      </c>
      <c r="T453" s="213">
        <f t="shared" si="23"/>
        <v>0.01984</v>
      </c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R453" s="214" t="s">
        <v>126</v>
      </c>
      <c r="AT453" s="214" t="s">
        <v>121</v>
      </c>
      <c r="AU453" s="214" t="s">
        <v>86</v>
      </c>
      <c r="AY453" s="17" t="s">
        <v>119</v>
      </c>
      <c r="BE453" s="215">
        <f t="shared" si="24"/>
        <v>0</v>
      </c>
      <c r="BF453" s="215">
        <f t="shared" si="25"/>
        <v>0</v>
      </c>
      <c r="BG453" s="215">
        <f t="shared" si="26"/>
        <v>0</v>
      </c>
      <c r="BH453" s="215">
        <f t="shared" si="27"/>
        <v>0</v>
      </c>
      <c r="BI453" s="215">
        <f t="shared" si="28"/>
        <v>0</v>
      </c>
      <c r="BJ453" s="17" t="s">
        <v>84</v>
      </c>
      <c r="BK453" s="215">
        <f t="shared" si="29"/>
        <v>0</v>
      </c>
      <c r="BL453" s="17" t="s">
        <v>126</v>
      </c>
      <c r="BM453" s="214" t="s">
        <v>1007</v>
      </c>
    </row>
    <row r="454" spans="1:65" s="2" customFormat="1" ht="21.75" customHeight="1">
      <c r="A454" s="34"/>
      <c r="B454" s="35"/>
      <c r="C454" s="203" t="s">
        <v>1008</v>
      </c>
      <c r="D454" s="203" t="s">
        <v>121</v>
      </c>
      <c r="E454" s="204" t="s">
        <v>1009</v>
      </c>
      <c r="F454" s="205" t="s">
        <v>1010</v>
      </c>
      <c r="G454" s="206" t="s">
        <v>321</v>
      </c>
      <c r="H454" s="207">
        <v>17</v>
      </c>
      <c r="I454" s="208"/>
      <c r="J454" s="209">
        <f t="shared" si="20"/>
        <v>0</v>
      </c>
      <c r="K454" s="205" t="s">
        <v>1</v>
      </c>
      <c r="L454" s="39"/>
      <c r="M454" s="210" t="s">
        <v>1</v>
      </c>
      <c r="N454" s="211" t="s">
        <v>41</v>
      </c>
      <c r="O454" s="71"/>
      <c r="P454" s="212">
        <f t="shared" si="21"/>
        <v>0</v>
      </c>
      <c r="Q454" s="212">
        <v>0</v>
      </c>
      <c r="R454" s="212">
        <f t="shared" si="22"/>
        <v>0</v>
      </c>
      <c r="S454" s="212">
        <v>0.00925</v>
      </c>
      <c r="T454" s="213">
        <f t="shared" si="23"/>
        <v>0.15725</v>
      </c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R454" s="214" t="s">
        <v>126</v>
      </c>
      <c r="AT454" s="214" t="s">
        <v>121</v>
      </c>
      <c r="AU454" s="214" t="s">
        <v>86</v>
      </c>
      <c r="AY454" s="17" t="s">
        <v>119</v>
      </c>
      <c r="BE454" s="215">
        <f t="shared" si="24"/>
        <v>0</v>
      </c>
      <c r="BF454" s="215">
        <f t="shared" si="25"/>
        <v>0</v>
      </c>
      <c r="BG454" s="215">
        <f t="shared" si="26"/>
        <v>0</v>
      </c>
      <c r="BH454" s="215">
        <f t="shared" si="27"/>
        <v>0</v>
      </c>
      <c r="BI454" s="215">
        <f t="shared" si="28"/>
        <v>0</v>
      </c>
      <c r="BJ454" s="17" t="s">
        <v>84</v>
      </c>
      <c r="BK454" s="215">
        <f t="shared" si="29"/>
        <v>0</v>
      </c>
      <c r="BL454" s="17" t="s">
        <v>126</v>
      </c>
      <c r="BM454" s="214" t="s">
        <v>1011</v>
      </c>
    </row>
    <row r="455" spans="1:65" s="2" customFormat="1" ht="21.75" customHeight="1">
      <c r="A455" s="34"/>
      <c r="B455" s="35"/>
      <c r="C455" s="203" t="s">
        <v>1012</v>
      </c>
      <c r="D455" s="203" t="s">
        <v>121</v>
      </c>
      <c r="E455" s="204" t="s">
        <v>1013</v>
      </c>
      <c r="F455" s="205" t="s">
        <v>1014</v>
      </c>
      <c r="G455" s="206" t="s">
        <v>135</v>
      </c>
      <c r="H455" s="207">
        <v>1</v>
      </c>
      <c r="I455" s="208"/>
      <c r="J455" s="209">
        <f t="shared" si="20"/>
        <v>0</v>
      </c>
      <c r="K455" s="205" t="s">
        <v>1</v>
      </c>
      <c r="L455" s="39"/>
      <c r="M455" s="210" t="s">
        <v>1</v>
      </c>
      <c r="N455" s="211" t="s">
        <v>41</v>
      </c>
      <c r="O455" s="71"/>
      <c r="P455" s="212">
        <f t="shared" si="21"/>
        <v>0</v>
      </c>
      <c r="Q455" s="212">
        <v>0</v>
      </c>
      <c r="R455" s="212">
        <f t="shared" si="22"/>
        <v>0</v>
      </c>
      <c r="S455" s="212">
        <v>0.21</v>
      </c>
      <c r="T455" s="213">
        <f t="shared" si="23"/>
        <v>0.21</v>
      </c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R455" s="214" t="s">
        <v>126</v>
      </c>
      <c r="AT455" s="214" t="s">
        <v>121</v>
      </c>
      <c r="AU455" s="214" t="s">
        <v>86</v>
      </c>
      <c r="AY455" s="17" t="s">
        <v>119</v>
      </c>
      <c r="BE455" s="215">
        <f t="shared" si="24"/>
        <v>0</v>
      </c>
      <c r="BF455" s="215">
        <f t="shared" si="25"/>
        <v>0</v>
      </c>
      <c r="BG455" s="215">
        <f t="shared" si="26"/>
        <v>0</v>
      </c>
      <c r="BH455" s="215">
        <f t="shared" si="27"/>
        <v>0</v>
      </c>
      <c r="BI455" s="215">
        <f t="shared" si="28"/>
        <v>0</v>
      </c>
      <c r="BJ455" s="17" t="s">
        <v>84</v>
      </c>
      <c r="BK455" s="215">
        <f t="shared" si="29"/>
        <v>0</v>
      </c>
      <c r="BL455" s="17" t="s">
        <v>126</v>
      </c>
      <c r="BM455" s="214" t="s">
        <v>1015</v>
      </c>
    </row>
    <row r="456" spans="2:63" s="12" customFormat="1" ht="22.9" customHeight="1">
      <c r="B456" s="187"/>
      <c r="C456" s="188"/>
      <c r="D456" s="189" t="s">
        <v>75</v>
      </c>
      <c r="E456" s="201" t="s">
        <v>1016</v>
      </c>
      <c r="F456" s="201" t="s">
        <v>1017</v>
      </c>
      <c r="G456" s="188"/>
      <c r="H456" s="188"/>
      <c r="I456" s="191"/>
      <c r="J456" s="202">
        <f>BK456</f>
        <v>0</v>
      </c>
      <c r="K456" s="188"/>
      <c r="L456" s="193"/>
      <c r="M456" s="194"/>
      <c r="N456" s="195"/>
      <c r="O456" s="195"/>
      <c r="P456" s="196">
        <f>SUM(P457:P476)</f>
        <v>0</v>
      </c>
      <c r="Q456" s="195"/>
      <c r="R456" s="196">
        <f>SUM(R457:R476)</f>
        <v>0</v>
      </c>
      <c r="S456" s="195"/>
      <c r="T456" s="197">
        <f>SUM(T457:T476)</f>
        <v>0</v>
      </c>
      <c r="AR456" s="198" t="s">
        <v>84</v>
      </c>
      <c r="AT456" s="199" t="s">
        <v>75</v>
      </c>
      <c r="AU456" s="199" t="s">
        <v>84</v>
      </c>
      <c r="AY456" s="198" t="s">
        <v>119</v>
      </c>
      <c r="BK456" s="200">
        <f>SUM(BK457:BK476)</f>
        <v>0</v>
      </c>
    </row>
    <row r="457" spans="1:65" s="2" customFormat="1" ht="16.5" customHeight="1">
      <c r="A457" s="34"/>
      <c r="B457" s="35"/>
      <c r="C457" s="203" t="s">
        <v>1018</v>
      </c>
      <c r="D457" s="203" t="s">
        <v>121</v>
      </c>
      <c r="E457" s="204" t="s">
        <v>1019</v>
      </c>
      <c r="F457" s="205" t="s">
        <v>1020</v>
      </c>
      <c r="G457" s="206" t="s">
        <v>342</v>
      </c>
      <c r="H457" s="207">
        <v>708.712</v>
      </c>
      <c r="I457" s="208"/>
      <c r="J457" s="209">
        <f>ROUND(I457*H457,2)</f>
        <v>0</v>
      </c>
      <c r="K457" s="205" t="s">
        <v>125</v>
      </c>
      <c r="L457" s="39"/>
      <c r="M457" s="210" t="s">
        <v>1</v>
      </c>
      <c r="N457" s="211" t="s">
        <v>41</v>
      </c>
      <c r="O457" s="71"/>
      <c r="P457" s="212">
        <f>O457*H457</f>
        <v>0</v>
      </c>
      <c r="Q457" s="212">
        <v>0</v>
      </c>
      <c r="R457" s="212">
        <f>Q457*H457</f>
        <v>0</v>
      </c>
      <c r="S457" s="212">
        <v>0</v>
      </c>
      <c r="T457" s="213">
        <f>S457*H457</f>
        <v>0</v>
      </c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R457" s="214" t="s">
        <v>126</v>
      </c>
      <c r="AT457" s="214" t="s">
        <v>121</v>
      </c>
      <c r="AU457" s="214" t="s">
        <v>86</v>
      </c>
      <c r="AY457" s="17" t="s">
        <v>119</v>
      </c>
      <c r="BE457" s="215">
        <f>IF(N457="základní",J457,0)</f>
        <v>0</v>
      </c>
      <c r="BF457" s="215">
        <f>IF(N457="snížená",J457,0)</f>
        <v>0</v>
      </c>
      <c r="BG457" s="215">
        <f>IF(N457="zákl. přenesená",J457,0)</f>
        <v>0</v>
      </c>
      <c r="BH457" s="215">
        <f>IF(N457="sníž. přenesená",J457,0)</f>
        <v>0</v>
      </c>
      <c r="BI457" s="215">
        <f>IF(N457="nulová",J457,0)</f>
        <v>0</v>
      </c>
      <c r="BJ457" s="17" t="s">
        <v>84</v>
      </c>
      <c r="BK457" s="215">
        <f>ROUND(I457*H457,2)</f>
        <v>0</v>
      </c>
      <c r="BL457" s="17" t="s">
        <v>126</v>
      </c>
      <c r="BM457" s="214" t="s">
        <v>1021</v>
      </c>
    </row>
    <row r="458" spans="1:65" s="2" customFormat="1" ht="21.75" customHeight="1">
      <c r="A458" s="34"/>
      <c r="B458" s="35"/>
      <c r="C458" s="203" t="s">
        <v>1022</v>
      </c>
      <c r="D458" s="203" t="s">
        <v>121</v>
      </c>
      <c r="E458" s="204" t="s">
        <v>1023</v>
      </c>
      <c r="F458" s="205" t="s">
        <v>1024</v>
      </c>
      <c r="G458" s="206" t="s">
        <v>342</v>
      </c>
      <c r="H458" s="207">
        <v>9921.968</v>
      </c>
      <c r="I458" s="208"/>
      <c r="J458" s="209">
        <f>ROUND(I458*H458,2)</f>
        <v>0</v>
      </c>
      <c r="K458" s="205" t="s">
        <v>125</v>
      </c>
      <c r="L458" s="39"/>
      <c r="M458" s="210" t="s">
        <v>1</v>
      </c>
      <c r="N458" s="211" t="s">
        <v>41</v>
      </c>
      <c r="O458" s="71"/>
      <c r="P458" s="212">
        <f>O458*H458</f>
        <v>0</v>
      </c>
      <c r="Q458" s="212">
        <v>0</v>
      </c>
      <c r="R458" s="212">
        <f>Q458*H458</f>
        <v>0</v>
      </c>
      <c r="S458" s="212">
        <v>0</v>
      </c>
      <c r="T458" s="213">
        <f>S458*H458</f>
        <v>0</v>
      </c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R458" s="214" t="s">
        <v>126</v>
      </c>
      <c r="AT458" s="214" t="s">
        <v>121</v>
      </c>
      <c r="AU458" s="214" t="s">
        <v>86</v>
      </c>
      <c r="AY458" s="17" t="s">
        <v>119</v>
      </c>
      <c r="BE458" s="215">
        <f>IF(N458="základní",J458,0)</f>
        <v>0</v>
      </c>
      <c r="BF458" s="215">
        <f>IF(N458="snížená",J458,0)</f>
        <v>0</v>
      </c>
      <c r="BG458" s="215">
        <f>IF(N458="zákl. přenesená",J458,0)</f>
        <v>0</v>
      </c>
      <c r="BH458" s="215">
        <f>IF(N458="sníž. přenesená",J458,0)</f>
        <v>0</v>
      </c>
      <c r="BI458" s="215">
        <f>IF(N458="nulová",J458,0)</f>
        <v>0</v>
      </c>
      <c r="BJ458" s="17" t="s">
        <v>84</v>
      </c>
      <c r="BK458" s="215">
        <f>ROUND(I458*H458,2)</f>
        <v>0</v>
      </c>
      <c r="BL458" s="17" t="s">
        <v>126</v>
      </c>
      <c r="BM458" s="214" t="s">
        <v>1025</v>
      </c>
    </row>
    <row r="459" spans="2:51" s="13" customFormat="1" ht="12">
      <c r="B459" s="216"/>
      <c r="C459" s="217"/>
      <c r="D459" s="218" t="s">
        <v>152</v>
      </c>
      <c r="E459" s="219" t="s">
        <v>1</v>
      </c>
      <c r="F459" s="220" t="s">
        <v>1026</v>
      </c>
      <c r="G459" s="217"/>
      <c r="H459" s="221">
        <v>9921.968</v>
      </c>
      <c r="I459" s="222"/>
      <c r="J459" s="217"/>
      <c r="K459" s="217"/>
      <c r="L459" s="223"/>
      <c r="M459" s="224"/>
      <c r="N459" s="225"/>
      <c r="O459" s="225"/>
      <c r="P459" s="225"/>
      <c r="Q459" s="225"/>
      <c r="R459" s="225"/>
      <c r="S459" s="225"/>
      <c r="T459" s="226"/>
      <c r="AT459" s="227" t="s">
        <v>152</v>
      </c>
      <c r="AU459" s="227" t="s">
        <v>86</v>
      </c>
      <c r="AV459" s="13" t="s">
        <v>86</v>
      </c>
      <c r="AW459" s="13" t="s">
        <v>32</v>
      </c>
      <c r="AX459" s="13" t="s">
        <v>84</v>
      </c>
      <c r="AY459" s="227" t="s">
        <v>119</v>
      </c>
    </row>
    <row r="460" spans="1:65" s="2" customFormat="1" ht="16.5" customHeight="1">
      <c r="A460" s="34"/>
      <c r="B460" s="35"/>
      <c r="C460" s="203" t="s">
        <v>1027</v>
      </c>
      <c r="D460" s="203" t="s">
        <v>121</v>
      </c>
      <c r="E460" s="204" t="s">
        <v>1028</v>
      </c>
      <c r="F460" s="205" t="s">
        <v>1029</v>
      </c>
      <c r="G460" s="206" t="s">
        <v>342</v>
      </c>
      <c r="H460" s="207">
        <v>39.227</v>
      </c>
      <c r="I460" s="208"/>
      <c r="J460" s="209">
        <f>ROUND(I460*H460,2)</f>
        <v>0</v>
      </c>
      <c r="K460" s="205" t="s">
        <v>125</v>
      </c>
      <c r="L460" s="39"/>
      <c r="M460" s="210" t="s">
        <v>1</v>
      </c>
      <c r="N460" s="211" t="s">
        <v>41</v>
      </c>
      <c r="O460" s="71"/>
      <c r="P460" s="212">
        <f>O460*H460</f>
        <v>0</v>
      </c>
      <c r="Q460" s="212">
        <v>0</v>
      </c>
      <c r="R460" s="212">
        <f>Q460*H460</f>
        <v>0</v>
      </c>
      <c r="S460" s="212">
        <v>0</v>
      </c>
      <c r="T460" s="213">
        <f>S460*H460</f>
        <v>0</v>
      </c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R460" s="214" t="s">
        <v>126</v>
      </c>
      <c r="AT460" s="214" t="s">
        <v>121</v>
      </c>
      <c r="AU460" s="214" t="s">
        <v>86</v>
      </c>
      <c r="AY460" s="17" t="s">
        <v>119</v>
      </c>
      <c r="BE460" s="215">
        <f>IF(N460="základní",J460,0)</f>
        <v>0</v>
      </c>
      <c r="BF460" s="215">
        <f>IF(N460="snížená",J460,0)</f>
        <v>0</v>
      </c>
      <c r="BG460" s="215">
        <f>IF(N460="zákl. přenesená",J460,0)</f>
        <v>0</v>
      </c>
      <c r="BH460" s="215">
        <f>IF(N460="sníž. přenesená",J460,0)</f>
        <v>0</v>
      </c>
      <c r="BI460" s="215">
        <f>IF(N460="nulová",J460,0)</f>
        <v>0</v>
      </c>
      <c r="BJ460" s="17" t="s">
        <v>84</v>
      </c>
      <c r="BK460" s="215">
        <f>ROUND(I460*H460,2)</f>
        <v>0</v>
      </c>
      <c r="BL460" s="17" t="s">
        <v>126</v>
      </c>
      <c r="BM460" s="214" t="s">
        <v>1030</v>
      </c>
    </row>
    <row r="461" spans="2:51" s="13" customFormat="1" ht="12">
      <c r="B461" s="216"/>
      <c r="C461" s="217"/>
      <c r="D461" s="218" t="s">
        <v>152</v>
      </c>
      <c r="E461" s="219" t="s">
        <v>385</v>
      </c>
      <c r="F461" s="220" t="s">
        <v>1031</v>
      </c>
      <c r="G461" s="217"/>
      <c r="H461" s="221">
        <v>39.227</v>
      </c>
      <c r="I461" s="222"/>
      <c r="J461" s="217"/>
      <c r="K461" s="217"/>
      <c r="L461" s="223"/>
      <c r="M461" s="224"/>
      <c r="N461" s="225"/>
      <c r="O461" s="225"/>
      <c r="P461" s="225"/>
      <c r="Q461" s="225"/>
      <c r="R461" s="225"/>
      <c r="S461" s="225"/>
      <c r="T461" s="226"/>
      <c r="AT461" s="227" t="s">
        <v>152</v>
      </c>
      <c r="AU461" s="227" t="s">
        <v>86</v>
      </c>
      <c r="AV461" s="13" t="s">
        <v>86</v>
      </c>
      <c r="AW461" s="13" t="s">
        <v>32</v>
      </c>
      <c r="AX461" s="13" t="s">
        <v>84</v>
      </c>
      <c r="AY461" s="227" t="s">
        <v>119</v>
      </c>
    </row>
    <row r="462" spans="1:65" s="2" customFormat="1" ht="21.75" customHeight="1">
      <c r="A462" s="34"/>
      <c r="B462" s="35"/>
      <c r="C462" s="203" t="s">
        <v>1032</v>
      </c>
      <c r="D462" s="203" t="s">
        <v>121</v>
      </c>
      <c r="E462" s="204" t="s">
        <v>1033</v>
      </c>
      <c r="F462" s="205" t="s">
        <v>1034</v>
      </c>
      <c r="G462" s="206" t="s">
        <v>342</v>
      </c>
      <c r="H462" s="207">
        <v>549.178</v>
      </c>
      <c r="I462" s="208"/>
      <c r="J462" s="209">
        <f>ROUND(I462*H462,2)</f>
        <v>0</v>
      </c>
      <c r="K462" s="205" t="s">
        <v>125</v>
      </c>
      <c r="L462" s="39"/>
      <c r="M462" s="210" t="s">
        <v>1</v>
      </c>
      <c r="N462" s="211" t="s">
        <v>41</v>
      </c>
      <c r="O462" s="71"/>
      <c r="P462" s="212">
        <f>O462*H462</f>
        <v>0</v>
      </c>
      <c r="Q462" s="212">
        <v>0</v>
      </c>
      <c r="R462" s="212">
        <f>Q462*H462</f>
        <v>0</v>
      </c>
      <c r="S462" s="212">
        <v>0</v>
      </c>
      <c r="T462" s="213">
        <f>S462*H462</f>
        <v>0</v>
      </c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R462" s="214" t="s">
        <v>126</v>
      </c>
      <c r="AT462" s="214" t="s">
        <v>121</v>
      </c>
      <c r="AU462" s="214" t="s">
        <v>86</v>
      </c>
      <c r="AY462" s="17" t="s">
        <v>119</v>
      </c>
      <c r="BE462" s="215">
        <f>IF(N462="základní",J462,0)</f>
        <v>0</v>
      </c>
      <c r="BF462" s="215">
        <f>IF(N462="snížená",J462,0)</f>
        <v>0</v>
      </c>
      <c r="BG462" s="215">
        <f>IF(N462="zákl. přenesená",J462,0)</f>
        <v>0</v>
      </c>
      <c r="BH462" s="215">
        <f>IF(N462="sníž. přenesená",J462,0)</f>
        <v>0</v>
      </c>
      <c r="BI462" s="215">
        <f>IF(N462="nulová",J462,0)</f>
        <v>0</v>
      </c>
      <c r="BJ462" s="17" t="s">
        <v>84</v>
      </c>
      <c r="BK462" s="215">
        <f>ROUND(I462*H462,2)</f>
        <v>0</v>
      </c>
      <c r="BL462" s="17" t="s">
        <v>126</v>
      </c>
      <c r="BM462" s="214" t="s">
        <v>1035</v>
      </c>
    </row>
    <row r="463" spans="2:51" s="13" customFormat="1" ht="12">
      <c r="B463" s="216"/>
      <c r="C463" s="217"/>
      <c r="D463" s="218" t="s">
        <v>152</v>
      </c>
      <c r="E463" s="219" t="s">
        <v>1</v>
      </c>
      <c r="F463" s="220" t="s">
        <v>1036</v>
      </c>
      <c r="G463" s="217"/>
      <c r="H463" s="221">
        <v>549.178</v>
      </c>
      <c r="I463" s="222"/>
      <c r="J463" s="217"/>
      <c r="K463" s="217"/>
      <c r="L463" s="223"/>
      <c r="M463" s="224"/>
      <c r="N463" s="225"/>
      <c r="O463" s="225"/>
      <c r="P463" s="225"/>
      <c r="Q463" s="225"/>
      <c r="R463" s="225"/>
      <c r="S463" s="225"/>
      <c r="T463" s="226"/>
      <c r="AT463" s="227" t="s">
        <v>152</v>
      </c>
      <c r="AU463" s="227" t="s">
        <v>86</v>
      </c>
      <c r="AV463" s="13" t="s">
        <v>86</v>
      </c>
      <c r="AW463" s="13" t="s">
        <v>32</v>
      </c>
      <c r="AX463" s="13" t="s">
        <v>84</v>
      </c>
      <c r="AY463" s="227" t="s">
        <v>119</v>
      </c>
    </row>
    <row r="464" spans="1:65" s="2" customFormat="1" ht="16.5" customHeight="1">
      <c r="A464" s="34"/>
      <c r="B464" s="35"/>
      <c r="C464" s="203" t="s">
        <v>1037</v>
      </c>
      <c r="D464" s="203" t="s">
        <v>121</v>
      </c>
      <c r="E464" s="204" t="s">
        <v>1038</v>
      </c>
      <c r="F464" s="205" t="s">
        <v>1039</v>
      </c>
      <c r="G464" s="206" t="s">
        <v>342</v>
      </c>
      <c r="H464" s="207">
        <v>1.522</v>
      </c>
      <c r="I464" s="208"/>
      <c r="J464" s="209">
        <f>ROUND(I464*H464,2)</f>
        <v>0</v>
      </c>
      <c r="K464" s="205" t="s">
        <v>125</v>
      </c>
      <c r="L464" s="39"/>
      <c r="M464" s="210" t="s">
        <v>1</v>
      </c>
      <c r="N464" s="211" t="s">
        <v>41</v>
      </c>
      <c r="O464" s="71"/>
      <c r="P464" s="212">
        <f>O464*H464</f>
        <v>0</v>
      </c>
      <c r="Q464" s="212">
        <v>0</v>
      </c>
      <c r="R464" s="212">
        <f>Q464*H464</f>
        <v>0</v>
      </c>
      <c r="S464" s="212">
        <v>0</v>
      </c>
      <c r="T464" s="213">
        <f>S464*H464</f>
        <v>0</v>
      </c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R464" s="214" t="s">
        <v>126</v>
      </c>
      <c r="AT464" s="214" t="s">
        <v>121</v>
      </c>
      <c r="AU464" s="214" t="s">
        <v>86</v>
      </c>
      <c r="AY464" s="17" t="s">
        <v>119</v>
      </c>
      <c r="BE464" s="215">
        <f>IF(N464="základní",J464,0)</f>
        <v>0</v>
      </c>
      <c r="BF464" s="215">
        <f>IF(N464="snížená",J464,0)</f>
        <v>0</v>
      </c>
      <c r="BG464" s="215">
        <f>IF(N464="zákl. přenesená",J464,0)</f>
        <v>0</v>
      </c>
      <c r="BH464" s="215">
        <f>IF(N464="sníž. přenesená",J464,0)</f>
        <v>0</v>
      </c>
      <c r="BI464" s="215">
        <f>IF(N464="nulová",J464,0)</f>
        <v>0</v>
      </c>
      <c r="BJ464" s="17" t="s">
        <v>84</v>
      </c>
      <c r="BK464" s="215">
        <f>ROUND(I464*H464,2)</f>
        <v>0</v>
      </c>
      <c r="BL464" s="17" t="s">
        <v>126</v>
      </c>
      <c r="BM464" s="214" t="s">
        <v>1040</v>
      </c>
    </row>
    <row r="465" spans="2:51" s="14" customFormat="1" ht="12">
      <c r="B465" s="244"/>
      <c r="C465" s="245"/>
      <c r="D465" s="218" t="s">
        <v>152</v>
      </c>
      <c r="E465" s="246" t="s">
        <v>1</v>
      </c>
      <c r="F465" s="247" t="s">
        <v>1041</v>
      </c>
      <c r="G465" s="245"/>
      <c r="H465" s="246" t="s">
        <v>1</v>
      </c>
      <c r="I465" s="248"/>
      <c r="J465" s="245"/>
      <c r="K465" s="245"/>
      <c r="L465" s="249"/>
      <c r="M465" s="250"/>
      <c r="N465" s="251"/>
      <c r="O465" s="251"/>
      <c r="P465" s="251"/>
      <c r="Q465" s="251"/>
      <c r="R465" s="251"/>
      <c r="S465" s="251"/>
      <c r="T465" s="252"/>
      <c r="AT465" s="253" t="s">
        <v>152</v>
      </c>
      <c r="AU465" s="253" t="s">
        <v>86</v>
      </c>
      <c r="AV465" s="14" t="s">
        <v>84</v>
      </c>
      <c r="AW465" s="14" t="s">
        <v>32</v>
      </c>
      <c r="AX465" s="14" t="s">
        <v>76</v>
      </c>
      <c r="AY465" s="253" t="s">
        <v>119</v>
      </c>
    </row>
    <row r="466" spans="2:51" s="13" customFormat="1" ht="12">
      <c r="B466" s="216"/>
      <c r="C466" s="217"/>
      <c r="D466" s="218" t="s">
        <v>152</v>
      </c>
      <c r="E466" s="219" t="s">
        <v>1</v>
      </c>
      <c r="F466" s="220" t="s">
        <v>1042</v>
      </c>
      <c r="G466" s="217"/>
      <c r="H466" s="221">
        <v>1.522</v>
      </c>
      <c r="I466" s="222"/>
      <c r="J466" s="217"/>
      <c r="K466" s="217"/>
      <c r="L466" s="223"/>
      <c r="M466" s="224"/>
      <c r="N466" s="225"/>
      <c r="O466" s="225"/>
      <c r="P466" s="225"/>
      <c r="Q466" s="225"/>
      <c r="R466" s="225"/>
      <c r="S466" s="225"/>
      <c r="T466" s="226"/>
      <c r="AT466" s="227" t="s">
        <v>152</v>
      </c>
      <c r="AU466" s="227" t="s">
        <v>86</v>
      </c>
      <c r="AV466" s="13" t="s">
        <v>86</v>
      </c>
      <c r="AW466" s="13" t="s">
        <v>32</v>
      </c>
      <c r="AX466" s="13" t="s">
        <v>84</v>
      </c>
      <c r="AY466" s="227" t="s">
        <v>119</v>
      </c>
    </row>
    <row r="467" spans="1:65" s="2" customFormat="1" ht="21.75" customHeight="1">
      <c r="A467" s="34"/>
      <c r="B467" s="35"/>
      <c r="C467" s="203" t="s">
        <v>1043</v>
      </c>
      <c r="D467" s="203" t="s">
        <v>121</v>
      </c>
      <c r="E467" s="204" t="s">
        <v>1044</v>
      </c>
      <c r="F467" s="205" t="s">
        <v>1045</v>
      </c>
      <c r="G467" s="206" t="s">
        <v>342</v>
      </c>
      <c r="H467" s="207">
        <v>465.896</v>
      </c>
      <c r="I467" s="208"/>
      <c r="J467" s="209">
        <f>ROUND(I467*H467,2)</f>
        <v>0</v>
      </c>
      <c r="K467" s="205" t="s">
        <v>125</v>
      </c>
      <c r="L467" s="39"/>
      <c r="M467" s="210" t="s">
        <v>1</v>
      </c>
      <c r="N467" s="211" t="s">
        <v>41</v>
      </c>
      <c r="O467" s="71"/>
      <c r="P467" s="212">
        <f>O467*H467</f>
        <v>0</v>
      </c>
      <c r="Q467" s="212">
        <v>0</v>
      </c>
      <c r="R467" s="212">
        <f>Q467*H467</f>
        <v>0</v>
      </c>
      <c r="S467" s="212">
        <v>0</v>
      </c>
      <c r="T467" s="213">
        <f>S467*H467</f>
        <v>0</v>
      </c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R467" s="214" t="s">
        <v>126</v>
      </c>
      <c r="AT467" s="214" t="s">
        <v>121</v>
      </c>
      <c r="AU467" s="214" t="s">
        <v>86</v>
      </c>
      <c r="AY467" s="17" t="s">
        <v>119</v>
      </c>
      <c r="BE467" s="215">
        <f>IF(N467="základní",J467,0)</f>
        <v>0</v>
      </c>
      <c r="BF467" s="215">
        <f>IF(N467="snížená",J467,0)</f>
        <v>0</v>
      </c>
      <c r="BG467" s="215">
        <f>IF(N467="zákl. přenesená",J467,0)</f>
        <v>0</v>
      </c>
      <c r="BH467" s="215">
        <f>IF(N467="sníž. přenesená",J467,0)</f>
        <v>0</v>
      </c>
      <c r="BI467" s="215">
        <f>IF(N467="nulová",J467,0)</f>
        <v>0</v>
      </c>
      <c r="BJ467" s="17" t="s">
        <v>84</v>
      </c>
      <c r="BK467" s="215">
        <f>ROUND(I467*H467,2)</f>
        <v>0</v>
      </c>
      <c r="BL467" s="17" t="s">
        <v>126</v>
      </c>
      <c r="BM467" s="214" t="s">
        <v>1046</v>
      </c>
    </row>
    <row r="468" spans="2:51" s="13" customFormat="1" ht="12">
      <c r="B468" s="216"/>
      <c r="C468" s="217"/>
      <c r="D468" s="218" t="s">
        <v>152</v>
      </c>
      <c r="E468" s="219" t="s">
        <v>1</v>
      </c>
      <c r="F468" s="220" t="s">
        <v>1047</v>
      </c>
      <c r="G468" s="217"/>
      <c r="H468" s="221">
        <v>465.896</v>
      </c>
      <c r="I468" s="222"/>
      <c r="J468" s="217"/>
      <c r="K468" s="217"/>
      <c r="L468" s="223"/>
      <c r="M468" s="224"/>
      <c r="N468" s="225"/>
      <c r="O468" s="225"/>
      <c r="P468" s="225"/>
      <c r="Q468" s="225"/>
      <c r="R468" s="225"/>
      <c r="S468" s="225"/>
      <c r="T468" s="226"/>
      <c r="AT468" s="227" t="s">
        <v>152</v>
      </c>
      <c r="AU468" s="227" t="s">
        <v>86</v>
      </c>
      <c r="AV468" s="13" t="s">
        <v>86</v>
      </c>
      <c r="AW468" s="13" t="s">
        <v>32</v>
      </c>
      <c r="AX468" s="13" t="s">
        <v>84</v>
      </c>
      <c r="AY468" s="227" t="s">
        <v>119</v>
      </c>
    </row>
    <row r="469" spans="1:65" s="2" customFormat="1" ht="21.75" customHeight="1">
      <c r="A469" s="34"/>
      <c r="B469" s="35"/>
      <c r="C469" s="203" t="s">
        <v>1048</v>
      </c>
      <c r="D469" s="203" t="s">
        <v>121</v>
      </c>
      <c r="E469" s="204" t="s">
        <v>1049</v>
      </c>
      <c r="F469" s="205" t="s">
        <v>1050</v>
      </c>
      <c r="G469" s="206" t="s">
        <v>342</v>
      </c>
      <c r="H469" s="207">
        <v>1.522</v>
      </c>
      <c r="I469" s="208"/>
      <c r="J469" s="209">
        <f>ROUND(I469*H469,2)</f>
        <v>0</v>
      </c>
      <c r="K469" s="205" t="s">
        <v>125</v>
      </c>
      <c r="L469" s="39"/>
      <c r="M469" s="210" t="s">
        <v>1</v>
      </c>
      <c r="N469" s="211" t="s">
        <v>41</v>
      </c>
      <c r="O469" s="71"/>
      <c r="P469" s="212">
        <f>O469*H469</f>
        <v>0</v>
      </c>
      <c r="Q469" s="212">
        <v>0</v>
      </c>
      <c r="R469" s="212">
        <f>Q469*H469</f>
        <v>0</v>
      </c>
      <c r="S469" s="212">
        <v>0</v>
      </c>
      <c r="T469" s="213">
        <f>S469*H469</f>
        <v>0</v>
      </c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R469" s="214" t="s">
        <v>126</v>
      </c>
      <c r="AT469" s="214" t="s">
        <v>121</v>
      </c>
      <c r="AU469" s="214" t="s">
        <v>86</v>
      </c>
      <c r="AY469" s="17" t="s">
        <v>119</v>
      </c>
      <c r="BE469" s="215">
        <f>IF(N469="základní",J469,0)</f>
        <v>0</v>
      </c>
      <c r="BF469" s="215">
        <f>IF(N469="snížená",J469,0)</f>
        <v>0</v>
      </c>
      <c r="BG469" s="215">
        <f>IF(N469="zákl. přenesená",J469,0)</f>
        <v>0</v>
      </c>
      <c r="BH469" s="215">
        <f>IF(N469="sníž. přenesená",J469,0)</f>
        <v>0</v>
      </c>
      <c r="BI469" s="215">
        <f>IF(N469="nulová",J469,0)</f>
        <v>0</v>
      </c>
      <c r="BJ469" s="17" t="s">
        <v>84</v>
      </c>
      <c r="BK469" s="215">
        <f>ROUND(I469*H469,2)</f>
        <v>0</v>
      </c>
      <c r="BL469" s="17" t="s">
        <v>126</v>
      </c>
      <c r="BM469" s="214" t="s">
        <v>1051</v>
      </c>
    </row>
    <row r="470" spans="2:51" s="14" customFormat="1" ht="12">
      <c r="B470" s="244"/>
      <c r="C470" s="245"/>
      <c r="D470" s="218" t="s">
        <v>152</v>
      </c>
      <c r="E470" s="246" t="s">
        <v>1</v>
      </c>
      <c r="F470" s="247" t="s">
        <v>1041</v>
      </c>
      <c r="G470" s="245"/>
      <c r="H470" s="246" t="s">
        <v>1</v>
      </c>
      <c r="I470" s="248"/>
      <c r="J470" s="245"/>
      <c r="K470" s="245"/>
      <c r="L470" s="249"/>
      <c r="M470" s="250"/>
      <c r="N470" s="251"/>
      <c r="O470" s="251"/>
      <c r="P470" s="251"/>
      <c r="Q470" s="251"/>
      <c r="R470" s="251"/>
      <c r="S470" s="251"/>
      <c r="T470" s="252"/>
      <c r="AT470" s="253" t="s">
        <v>152</v>
      </c>
      <c r="AU470" s="253" t="s">
        <v>86</v>
      </c>
      <c r="AV470" s="14" t="s">
        <v>84</v>
      </c>
      <c r="AW470" s="14" t="s">
        <v>32</v>
      </c>
      <c r="AX470" s="14" t="s">
        <v>76</v>
      </c>
      <c r="AY470" s="253" t="s">
        <v>119</v>
      </c>
    </row>
    <row r="471" spans="2:51" s="13" customFormat="1" ht="12">
      <c r="B471" s="216"/>
      <c r="C471" s="217"/>
      <c r="D471" s="218" t="s">
        <v>152</v>
      </c>
      <c r="E471" s="219" t="s">
        <v>1</v>
      </c>
      <c r="F471" s="220" t="s">
        <v>1042</v>
      </c>
      <c r="G471" s="217"/>
      <c r="H471" s="221">
        <v>1.522</v>
      </c>
      <c r="I471" s="222"/>
      <c r="J471" s="217"/>
      <c r="K471" s="217"/>
      <c r="L471" s="223"/>
      <c r="M471" s="224"/>
      <c r="N471" s="225"/>
      <c r="O471" s="225"/>
      <c r="P471" s="225"/>
      <c r="Q471" s="225"/>
      <c r="R471" s="225"/>
      <c r="S471" s="225"/>
      <c r="T471" s="226"/>
      <c r="AT471" s="227" t="s">
        <v>152</v>
      </c>
      <c r="AU471" s="227" t="s">
        <v>86</v>
      </c>
      <c r="AV471" s="13" t="s">
        <v>86</v>
      </c>
      <c r="AW471" s="13" t="s">
        <v>32</v>
      </c>
      <c r="AX471" s="13" t="s">
        <v>84</v>
      </c>
      <c r="AY471" s="227" t="s">
        <v>119</v>
      </c>
    </row>
    <row r="472" spans="1:65" s="2" customFormat="1" ht="21.75" customHeight="1">
      <c r="A472" s="34"/>
      <c r="B472" s="35"/>
      <c r="C472" s="203" t="s">
        <v>1052</v>
      </c>
      <c r="D472" s="203" t="s">
        <v>121</v>
      </c>
      <c r="E472" s="204" t="s">
        <v>1053</v>
      </c>
      <c r="F472" s="205" t="s">
        <v>1054</v>
      </c>
      <c r="G472" s="206" t="s">
        <v>342</v>
      </c>
      <c r="H472" s="207">
        <v>39.227</v>
      </c>
      <c r="I472" s="208"/>
      <c r="J472" s="209">
        <f>ROUND(I472*H472,2)</f>
        <v>0</v>
      </c>
      <c r="K472" s="205" t="s">
        <v>125</v>
      </c>
      <c r="L472" s="39"/>
      <c r="M472" s="210" t="s">
        <v>1</v>
      </c>
      <c r="N472" s="211" t="s">
        <v>41</v>
      </c>
      <c r="O472" s="71"/>
      <c r="P472" s="212">
        <f>O472*H472</f>
        <v>0</v>
      </c>
      <c r="Q472" s="212">
        <v>0</v>
      </c>
      <c r="R472" s="212">
        <f>Q472*H472</f>
        <v>0</v>
      </c>
      <c r="S472" s="212">
        <v>0</v>
      </c>
      <c r="T472" s="213">
        <f>S472*H472</f>
        <v>0</v>
      </c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R472" s="214" t="s">
        <v>126</v>
      </c>
      <c r="AT472" s="214" t="s">
        <v>121</v>
      </c>
      <c r="AU472" s="214" t="s">
        <v>86</v>
      </c>
      <c r="AY472" s="17" t="s">
        <v>119</v>
      </c>
      <c r="BE472" s="215">
        <f>IF(N472="základní",J472,0)</f>
        <v>0</v>
      </c>
      <c r="BF472" s="215">
        <f>IF(N472="snížená",J472,0)</f>
        <v>0</v>
      </c>
      <c r="BG472" s="215">
        <f>IF(N472="zákl. přenesená",J472,0)</f>
        <v>0</v>
      </c>
      <c r="BH472" s="215">
        <f>IF(N472="sníž. přenesená",J472,0)</f>
        <v>0</v>
      </c>
      <c r="BI472" s="215">
        <f>IF(N472="nulová",J472,0)</f>
        <v>0</v>
      </c>
      <c r="BJ472" s="17" t="s">
        <v>84</v>
      </c>
      <c r="BK472" s="215">
        <f>ROUND(I472*H472,2)</f>
        <v>0</v>
      </c>
      <c r="BL472" s="17" t="s">
        <v>126</v>
      </c>
      <c r="BM472" s="214" t="s">
        <v>1055</v>
      </c>
    </row>
    <row r="473" spans="2:51" s="13" customFormat="1" ht="12">
      <c r="B473" s="216"/>
      <c r="C473" s="217"/>
      <c r="D473" s="218" t="s">
        <v>152</v>
      </c>
      <c r="E473" s="219" t="s">
        <v>1</v>
      </c>
      <c r="F473" s="220" t="s">
        <v>385</v>
      </c>
      <c r="G473" s="217"/>
      <c r="H473" s="221">
        <v>39.227</v>
      </c>
      <c r="I473" s="222"/>
      <c r="J473" s="217"/>
      <c r="K473" s="217"/>
      <c r="L473" s="223"/>
      <c r="M473" s="224"/>
      <c r="N473" s="225"/>
      <c r="O473" s="225"/>
      <c r="P473" s="225"/>
      <c r="Q473" s="225"/>
      <c r="R473" s="225"/>
      <c r="S473" s="225"/>
      <c r="T473" s="226"/>
      <c r="AT473" s="227" t="s">
        <v>152</v>
      </c>
      <c r="AU473" s="227" t="s">
        <v>86</v>
      </c>
      <c r="AV473" s="13" t="s">
        <v>86</v>
      </c>
      <c r="AW473" s="13" t="s">
        <v>32</v>
      </c>
      <c r="AX473" s="13" t="s">
        <v>84</v>
      </c>
      <c r="AY473" s="227" t="s">
        <v>119</v>
      </c>
    </row>
    <row r="474" spans="1:65" s="2" customFormat="1" ht="33" customHeight="1">
      <c r="A474" s="34"/>
      <c r="B474" s="35"/>
      <c r="C474" s="203" t="s">
        <v>1056</v>
      </c>
      <c r="D474" s="203" t="s">
        <v>121</v>
      </c>
      <c r="E474" s="204" t="s">
        <v>1057</v>
      </c>
      <c r="F474" s="205" t="s">
        <v>1058</v>
      </c>
      <c r="G474" s="206" t="s">
        <v>342</v>
      </c>
      <c r="H474" s="207">
        <v>253.452</v>
      </c>
      <c r="I474" s="208"/>
      <c r="J474" s="209">
        <f>ROUND(I474*H474,2)</f>
        <v>0</v>
      </c>
      <c r="K474" s="205" t="s">
        <v>125</v>
      </c>
      <c r="L474" s="39"/>
      <c r="M474" s="210" t="s">
        <v>1</v>
      </c>
      <c r="N474" s="211" t="s">
        <v>41</v>
      </c>
      <c r="O474" s="71"/>
      <c r="P474" s="212">
        <f>O474*H474</f>
        <v>0</v>
      </c>
      <c r="Q474" s="212">
        <v>0</v>
      </c>
      <c r="R474" s="212">
        <f>Q474*H474</f>
        <v>0</v>
      </c>
      <c r="S474" s="212">
        <v>0</v>
      </c>
      <c r="T474" s="213">
        <f>S474*H474</f>
        <v>0</v>
      </c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R474" s="214" t="s">
        <v>126</v>
      </c>
      <c r="AT474" s="214" t="s">
        <v>121</v>
      </c>
      <c r="AU474" s="214" t="s">
        <v>86</v>
      </c>
      <c r="AY474" s="17" t="s">
        <v>119</v>
      </c>
      <c r="BE474" s="215">
        <f>IF(N474="základní",J474,0)</f>
        <v>0</v>
      </c>
      <c r="BF474" s="215">
        <f>IF(N474="snížená",J474,0)</f>
        <v>0</v>
      </c>
      <c r="BG474" s="215">
        <f>IF(N474="zákl. přenesená",J474,0)</f>
        <v>0</v>
      </c>
      <c r="BH474" s="215">
        <f>IF(N474="sníž. přenesená",J474,0)</f>
        <v>0</v>
      </c>
      <c r="BI474" s="215">
        <f>IF(N474="nulová",J474,0)</f>
        <v>0</v>
      </c>
      <c r="BJ474" s="17" t="s">
        <v>84</v>
      </c>
      <c r="BK474" s="215">
        <f>ROUND(I474*H474,2)</f>
        <v>0</v>
      </c>
      <c r="BL474" s="17" t="s">
        <v>126</v>
      </c>
      <c r="BM474" s="214" t="s">
        <v>1059</v>
      </c>
    </row>
    <row r="475" spans="1:65" s="2" customFormat="1" ht="33" customHeight="1">
      <c r="A475" s="34"/>
      <c r="B475" s="35"/>
      <c r="C475" s="203" t="s">
        <v>1060</v>
      </c>
      <c r="D475" s="203" t="s">
        <v>121</v>
      </c>
      <c r="E475" s="204" t="s">
        <v>1061</v>
      </c>
      <c r="F475" s="205" t="s">
        <v>1062</v>
      </c>
      <c r="G475" s="206" t="s">
        <v>342</v>
      </c>
      <c r="H475" s="207">
        <v>455.26</v>
      </c>
      <c r="I475" s="208"/>
      <c r="J475" s="209">
        <f>ROUND(I475*H475,2)</f>
        <v>0</v>
      </c>
      <c r="K475" s="205" t="s">
        <v>125</v>
      </c>
      <c r="L475" s="39"/>
      <c r="M475" s="210" t="s">
        <v>1</v>
      </c>
      <c r="N475" s="211" t="s">
        <v>41</v>
      </c>
      <c r="O475" s="71"/>
      <c r="P475" s="212">
        <f>O475*H475</f>
        <v>0</v>
      </c>
      <c r="Q475" s="212">
        <v>0</v>
      </c>
      <c r="R475" s="212">
        <f>Q475*H475</f>
        <v>0</v>
      </c>
      <c r="S475" s="212">
        <v>0</v>
      </c>
      <c r="T475" s="213">
        <f>S475*H475</f>
        <v>0</v>
      </c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R475" s="214" t="s">
        <v>126</v>
      </c>
      <c r="AT475" s="214" t="s">
        <v>121</v>
      </c>
      <c r="AU475" s="214" t="s">
        <v>86</v>
      </c>
      <c r="AY475" s="17" t="s">
        <v>119</v>
      </c>
      <c r="BE475" s="215">
        <f>IF(N475="základní",J475,0)</f>
        <v>0</v>
      </c>
      <c r="BF475" s="215">
        <f>IF(N475="snížená",J475,0)</f>
        <v>0</v>
      </c>
      <c r="BG475" s="215">
        <f>IF(N475="zákl. přenesená",J475,0)</f>
        <v>0</v>
      </c>
      <c r="BH475" s="215">
        <f>IF(N475="sníž. přenesená",J475,0)</f>
        <v>0</v>
      </c>
      <c r="BI475" s="215">
        <f>IF(N475="nulová",J475,0)</f>
        <v>0</v>
      </c>
      <c r="BJ475" s="17" t="s">
        <v>84</v>
      </c>
      <c r="BK475" s="215">
        <f>ROUND(I475*H475,2)</f>
        <v>0</v>
      </c>
      <c r="BL475" s="17" t="s">
        <v>126</v>
      </c>
      <c r="BM475" s="214" t="s">
        <v>1063</v>
      </c>
    </row>
    <row r="476" spans="2:51" s="13" customFormat="1" ht="12">
      <c r="B476" s="216"/>
      <c r="C476" s="217"/>
      <c r="D476" s="218" t="s">
        <v>152</v>
      </c>
      <c r="E476" s="219" t="s">
        <v>1</v>
      </c>
      <c r="F476" s="220" t="s">
        <v>1064</v>
      </c>
      <c r="G476" s="217"/>
      <c r="H476" s="221">
        <v>455.26</v>
      </c>
      <c r="I476" s="222"/>
      <c r="J476" s="217"/>
      <c r="K476" s="217"/>
      <c r="L476" s="223"/>
      <c r="M476" s="224"/>
      <c r="N476" s="225"/>
      <c r="O476" s="225"/>
      <c r="P476" s="225"/>
      <c r="Q476" s="225"/>
      <c r="R476" s="225"/>
      <c r="S476" s="225"/>
      <c r="T476" s="226"/>
      <c r="AT476" s="227" t="s">
        <v>152</v>
      </c>
      <c r="AU476" s="227" t="s">
        <v>86</v>
      </c>
      <c r="AV476" s="13" t="s">
        <v>86</v>
      </c>
      <c r="AW476" s="13" t="s">
        <v>32</v>
      </c>
      <c r="AX476" s="13" t="s">
        <v>84</v>
      </c>
      <c r="AY476" s="227" t="s">
        <v>119</v>
      </c>
    </row>
    <row r="477" spans="2:63" s="12" customFormat="1" ht="22.9" customHeight="1">
      <c r="B477" s="187"/>
      <c r="C477" s="188"/>
      <c r="D477" s="189" t="s">
        <v>75</v>
      </c>
      <c r="E477" s="201" t="s">
        <v>362</v>
      </c>
      <c r="F477" s="201" t="s">
        <v>363</v>
      </c>
      <c r="G477" s="188"/>
      <c r="H477" s="188"/>
      <c r="I477" s="191"/>
      <c r="J477" s="202">
        <f>BK477</f>
        <v>0</v>
      </c>
      <c r="K477" s="188"/>
      <c r="L477" s="193"/>
      <c r="M477" s="194"/>
      <c r="N477" s="195"/>
      <c r="O477" s="195"/>
      <c r="P477" s="196">
        <f>P478</f>
        <v>0</v>
      </c>
      <c r="Q477" s="195"/>
      <c r="R477" s="196">
        <f>R478</f>
        <v>0</v>
      </c>
      <c r="S477" s="195"/>
      <c r="T477" s="197">
        <f>T478</f>
        <v>0</v>
      </c>
      <c r="AR477" s="198" t="s">
        <v>84</v>
      </c>
      <c r="AT477" s="199" t="s">
        <v>75</v>
      </c>
      <c r="AU477" s="199" t="s">
        <v>84</v>
      </c>
      <c r="AY477" s="198" t="s">
        <v>119</v>
      </c>
      <c r="BK477" s="200">
        <f>BK478</f>
        <v>0</v>
      </c>
    </row>
    <row r="478" spans="1:65" s="2" customFormat="1" ht="21.75" customHeight="1">
      <c r="A478" s="34"/>
      <c r="B478" s="35"/>
      <c r="C478" s="203" t="s">
        <v>1065</v>
      </c>
      <c r="D478" s="203" t="s">
        <v>121</v>
      </c>
      <c r="E478" s="204" t="s">
        <v>1066</v>
      </c>
      <c r="F478" s="205" t="s">
        <v>1067</v>
      </c>
      <c r="G478" s="206" t="s">
        <v>342</v>
      </c>
      <c r="H478" s="207">
        <v>1248.926</v>
      </c>
      <c r="I478" s="208"/>
      <c r="J478" s="209">
        <f>ROUND(I478*H478,2)</f>
        <v>0</v>
      </c>
      <c r="K478" s="205" t="s">
        <v>125</v>
      </c>
      <c r="L478" s="39"/>
      <c r="M478" s="238" t="s">
        <v>1</v>
      </c>
      <c r="N478" s="239" t="s">
        <v>41</v>
      </c>
      <c r="O478" s="240"/>
      <c r="P478" s="241">
        <f>O478*H478</f>
        <v>0</v>
      </c>
      <c r="Q478" s="241">
        <v>0</v>
      </c>
      <c r="R478" s="241">
        <f>Q478*H478</f>
        <v>0</v>
      </c>
      <c r="S478" s="241">
        <v>0</v>
      </c>
      <c r="T478" s="242">
        <f>S478*H478</f>
        <v>0</v>
      </c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R478" s="214" t="s">
        <v>126</v>
      </c>
      <c r="AT478" s="214" t="s">
        <v>121</v>
      </c>
      <c r="AU478" s="214" t="s">
        <v>86</v>
      </c>
      <c r="AY478" s="17" t="s">
        <v>119</v>
      </c>
      <c r="BE478" s="215">
        <f>IF(N478="základní",J478,0)</f>
        <v>0</v>
      </c>
      <c r="BF478" s="215">
        <f>IF(N478="snížená",J478,0)</f>
        <v>0</v>
      </c>
      <c r="BG478" s="215">
        <f>IF(N478="zákl. přenesená",J478,0)</f>
        <v>0</v>
      </c>
      <c r="BH478" s="215">
        <f>IF(N478="sníž. přenesená",J478,0)</f>
        <v>0</v>
      </c>
      <c r="BI478" s="215">
        <f>IF(N478="nulová",J478,0)</f>
        <v>0</v>
      </c>
      <c r="BJ478" s="17" t="s">
        <v>84</v>
      </c>
      <c r="BK478" s="215">
        <f>ROUND(I478*H478,2)</f>
        <v>0</v>
      </c>
      <c r="BL478" s="17" t="s">
        <v>126</v>
      </c>
      <c r="BM478" s="214" t="s">
        <v>1068</v>
      </c>
    </row>
    <row r="479" spans="1:31" s="2" customFormat="1" ht="6.95" customHeight="1">
      <c r="A479" s="34"/>
      <c r="B479" s="54"/>
      <c r="C479" s="55"/>
      <c r="D479" s="55"/>
      <c r="E479" s="55"/>
      <c r="F479" s="55"/>
      <c r="G479" s="55"/>
      <c r="H479" s="55"/>
      <c r="I479" s="152"/>
      <c r="J479" s="55"/>
      <c r="K479" s="55"/>
      <c r="L479" s="39"/>
      <c r="M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</row>
  </sheetData>
  <sheetProtection algorithmName="SHA-512" hashValue="6zBe2uX+ptHvxqYe2EfToRcZzV2JyRuC8GYI9kamfIJN0zhThrn+qsdeQDceuEI4e44u9r9T/VmBQdofjSd1BA==" saltValue="QHDRVtrrr556qewfjGJNacobZ6cLEDSYvXyxMDY1yYDT15Isxzo3/6JPP3ClJQUCkjn3FOXt5ECWiZIhgi/VFg==" spinCount="100000" sheet="1" objects="1" scenarios="1" formatColumns="0" formatRows="0" autoFilter="0"/>
  <autoFilter ref="C125:K478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92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86</v>
      </c>
    </row>
    <row r="4" spans="2:46" s="1" customFormat="1" ht="24.95" customHeight="1">
      <c r="B4" s="20"/>
      <c r="D4" s="112" t="s">
        <v>93</v>
      </c>
      <c r="I4" s="108"/>
      <c r="L4" s="20"/>
      <c r="M4" s="113" t="s">
        <v>10</v>
      </c>
      <c r="AT4" s="17" t="s">
        <v>4</v>
      </c>
    </row>
    <row r="5" spans="2:12" s="1" customFormat="1" ht="6.95" customHeight="1">
      <c r="B5" s="20"/>
      <c r="I5" s="108"/>
      <c r="L5" s="20"/>
    </row>
    <row r="6" spans="2:12" s="1" customFormat="1" ht="12" customHeight="1">
      <c r="B6" s="20"/>
      <c r="D6" s="114" t="s">
        <v>16</v>
      </c>
      <c r="I6" s="108"/>
      <c r="L6" s="20"/>
    </row>
    <row r="7" spans="2:12" s="1" customFormat="1" ht="16.5" customHeight="1">
      <c r="B7" s="20"/>
      <c r="E7" s="323" t="str">
        <f>'Rekapitulace stavby'!K6</f>
        <v>Společný pás pro cyklisty a chodce ul.Hřbitovní ve Valašském Meziříčí</v>
      </c>
      <c r="F7" s="324"/>
      <c r="G7" s="324"/>
      <c r="H7" s="324"/>
      <c r="I7" s="108"/>
      <c r="L7" s="20"/>
    </row>
    <row r="8" spans="1:31" s="2" customFormat="1" ht="12" customHeight="1">
      <c r="A8" s="34"/>
      <c r="B8" s="39"/>
      <c r="C8" s="34"/>
      <c r="D8" s="114" t="s">
        <v>94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25" t="s">
        <v>1069</v>
      </c>
      <c r="F9" s="326"/>
      <c r="G9" s="326"/>
      <c r="H9" s="326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4" t="s">
        <v>18</v>
      </c>
      <c r="E11" s="34"/>
      <c r="F11" s="116" t="s">
        <v>1</v>
      </c>
      <c r="G11" s="34"/>
      <c r="H11" s="34"/>
      <c r="I11" s="117" t="s">
        <v>19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4" t="s">
        <v>20</v>
      </c>
      <c r="E12" s="34"/>
      <c r="F12" s="116" t="s">
        <v>21</v>
      </c>
      <c r="G12" s="34"/>
      <c r="H12" s="34"/>
      <c r="I12" s="117" t="s">
        <v>22</v>
      </c>
      <c r="J12" s="118" t="str">
        <f>'Rekapitulace stavby'!AN8</f>
        <v>7. 1. 2020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4" t="s">
        <v>24</v>
      </c>
      <c r="E14" s="34"/>
      <c r="F14" s="34"/>
      <c r="G14" s="34"/>
      <c r="H14" s="34"/>
      <c r="I14" s="117" t="s">
        <v>25</v>
      </c>
      <c r="J14" s="116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6" t="s">
        <v>26</v>
      </c>
      <c r="F15" s="34"/>
      <c r="G15" s="34"/>
      <c r="H15" s="34"/>
      <c r="I15" s="117" t="s">
        <v>27</v>
      </c>
      <c r="J15" s="116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4" t="s">
        <v>28</v>
      </c>
      <c r="E17" s="34"/>
      <c r="F17" s="34"/>
      <c r="G17" s="34"/>
      <c r="H17" s="34"/>
      <c r="I17" s="117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7" t="str">
        <f>'Rekapitulace stavby'!E14</f>
        <v>Vyplň údaj</v>
      </c>
      <c r="F18" s="328"/>
      <c r="G18" s="328"/>
      <c r="H18" s="328"/>
      <c r="I18" s="117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4" t="s">
        <v>30</v>
      </c>
      <c r="E20" s="34"/>
      <c r="F20" s="34"/>
      <c r="G20" s="34"/>
      <c r="H20" s="34"/>
      <c r="I20" s="117" t="s">
        <v>25</v>
      </c>
      <c r="J20" s="116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6" t="s">
        <v>31</v>
      </c>
      <c r="F21" s="34"/>
      <c r="G21" s="34"/>
      <c r="H21" s="34"/>
      <c r="I21" s="117" t="s">
        <v>27</v>
      </c>
      <c r="J21" s="116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4" t="s">
        <v>33</v>
      </c>
      <c r="E23" s="34"/>
      <c r="F23" s="34"/>
      <c r="G23" s="34"/>
      <c r="H23" s="34"/>
      <c r="I23" s="117" t="s">
        <v>25</v>
      </c>
      <c r="J23" s="116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6" t="s">
        <v>34</v>
      </c>
      <c r="F24" s="34"/>
      <c r="G24" s="34"/>
      <c r="H24" s="34"/>
      <c r="I24" s="117" t="s">
        <v>27</v>
      </c>
      <c r="J24" s="116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4" t="s">
        <v>35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9"/>
      <c r="B27" s="120"/>
      <c r="C27" s="119"/>
      <c r="D27" s="119"/>
      <c r="E27" s="329" t="s">
        <v>1</v>
      </c>
      <c r="F27" s="329"/>
      <c r="G27" s="329"/>
      <c r="H27" s="329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36</v>
      </c>
      <c r="E30" s="34"/>
      <c r="F30" s="34"/>
      <c r="G30" s="34"/>
      <c r="H30" s="34"/>
      <c r="I30" s="115"/>
      <c r="J30" s="126">
        <f>ROUND(J121,2)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38</v>
      </c>
      <c r="G32" s="34"/>
      <c r="H32" s="34"/>
      <c r="I32" s="128" t="s">
        <v>37</v>
      </c>
      <c r="J32" s="127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9" t="s">
        <v>40</v>
      </c>
      <c r="E33" s="114" t="s">
        <v>41</v>
      </c>
      <c r="F33" s="130">
        <f>ROUND((SUM(BE121:BE133)),2)</f>
        <v>0</v>
      </c>
      <c r="G33" s="34"/>
      <c r="H33" s="34"/>
      <c r="I33" s="131">
        <v>0.21</v>
      </c>
      <c r="J33" s="130">
        <f>ROUND(((SUM(BE121:BE133))*I33),2)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4" t="s">
        <v>42</v>
      </c>
      <c r="F34" s="130">
        <f>ROUND((SUM(BF121:BF133)),2)</f>
        <v>0</v>
      </c>
      <c r="G34" s="34"/>
      <c r="H34" s="34"/>
      <c r="I34" s="131">
        <v>0.15</v>
      </c>
      <c r="J34" s="130">
        <f>ROUND(((SUM(BF121:BF133))*I34),2)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4" t="s">
        <v>43</v>
      </c>
      <c r="F35" s="130">
        <f>ROUND((SUM(BG121:BG133)),2)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4" t="s">
        <v>44</v>
      </c>
      <c r="F36" s="130">
        <f>ROUND((SUM(BH121:BH133)),2)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4" t="s">
        <v>45</v>
      </c>
      <c r="F37" s="130">
        <f>ROUND((SUM(BI121:BI133)),2)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2"/>
      <c r="D39" s="133" t="s">
        <v>46</v>
      </c>
      <c r="E39" s="134"/>
      <c r="F39" s="134"/>
      <c r="G39" s="135" t="s">
        <v>47</v>
      </c>
      <c r="H39" s="136" t="s">
        <v>48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08"/>
      <c r="L41" s="20"/>
    </row>
    <row r="42" spans="2:12" s="1" customFormat="1" ht="14.45" customHeight="1">
      <c r="B42" s="20"/>
      <c r="I42" s="108"/>
      <c r="L42" s="20"/>
    </row>
    <row r="43" spans="2:12" s="1" customFormat="1" ht="14.45" customHeight="1">
      <c r="B43" s="20"/>
      <c r="I43" s="108"/>
      <c r="L43" s="20"/>
    </row>
    <row r="44" spans="2:12" s="1" customFormat="1" ht="14.45" customHeight="1">
      <c r="B44" s="20"/>
      <c r="I44" s="108"/>
      <c r="L44" s="20"/>
    </row>
    <row r="45" spans="2:12" s="1" customFormat="1" ht="14.45" customHeight="1">
      <c r="B45" s="20"/>
      <c r="I45" s="108"/>
      <c r="L45" s="20"/>
    </row>
    <row r="46" spans="2:12" s="1" customFormat="1" ht="14.45" customHeight="1">
      <c r="B46" s="20"/>
      <c r="I46" s="108"/>
      <c r="L46" s="20"/>
    </row>
    <row r="47" spans="2:12" s="1" customFormat="1" ht="14.45" customHeight="1">
      <c r="B47" s="20"/>
      <c r="I47" s="108"/>
      <c r="L47" s="20"/>
    </row>
    <row r="48" spans="2:12" s="1" customFormat="1" ht="14.45" customHeight="1">
      <c r="B48" s="20"/>
      <c r="I48" s="108"/>
      <c r="L48" s="20"/>
    </row>
    <row r="49" spans="2:12" s="1" customFormat="1" ht="14.45" customHeight="1">
      <c r="B49" s="20"/>
      <c r="I49" s="108"/>
      <c r="L49" s="20"/>
    </row>
    <row r="50" spans="2:12" s="2" customFormat="1" ht="14.45" customHeight="1">
      <c r="B50" s="51"/>
      <c r="D50" s="140" t="s">
        <v>49</v>
      </c>
      <c r="E50" s="141"/>
      <c r="F50" s="141"/>
      <c r="G50" s="140" t="s">
        <v>50</v>
      </c>
      <c r="H50" s="141"/>
      <c r="I50" s="142"/>
      <c r="J50" s="141"/>
      <c r="K50" s="141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3" t="s">
        <v>51</v>
      </c>
      <c r="E61" s="144"/>
      <c r="F61" s="145" t="s">
        <v>52</v>
      </c>
      <c r="G61" s="143" t="s">
        <v>51</v>
      </c>
      <c r="H61" s="144"/>
      <c r="I61" s="146"/>
      <c r="J61" s="147" t="s">
        <v>52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40" t="s">
        <v>53</v>
      </c>
      <c r="E65" s="148"/>
      <c r="F65" s="148"/>
      <c r="G65" s="140" t="s">
        <v>54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3" t="s">
        <v>51</v>
      </c>
      <c r="E76" s="144"/>
      <c r="F76" s="145" t="s">
        <v>52</v>
      </c>
      <c r="G76" s="143" t="s">
        <v>51</v>
      </c>
      <c r="H76" s="144"/>
      <c r="I76" s="146"/>
      <c r="J76" s="147" t="s">
        <v>52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96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1" t="str">
        <f>E7</f>
        <v>Společný pás pro cyklisty a chodce ul.Hřbitovní ve Valašském Meziříčí</v>
      </c>
      <c r="F85" s="322"/>
      <c r="G85" s="322"/>
      <c r="H85" s="322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94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90" t="str">
        <f>E9</f>
        <v>03 - Vedlejší rozpočtové náklady</v>
      </c>
      <c r="F87" s="320"/>
      <c r="G87" s="320"/>
      <c r="H87" s="320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Valašské Meziříčí</v>
      </c>
      <c r="G89" s="36"/>
      <c r="H89" s="36"/>
      <c r="I89" s="117" t="s">
        <v>22</v>
      </c>
      <c r="J89" s="66" t="str">
        <f>IF(J12="","",J12)</f>
        <v>7. 1. 2020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Město Valašské Meziříčí</v>
      </c>
      <c r="G91" s="36"/>
      <c r="H91" s="36"/>
      <c r="I91" s="117" t="s">
        <v>30</v>
      </c>
      <c r="J91" s="32" t="str">
        <f>E21</f>
        <v>Ing.Pavel Čunek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117" t="s">
        <v>33</v>
      </c>
      <c r="J92" s="32" t="str">
        <f>E24</f>
        <v>Fajfrová Irena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6" t="s">
        <v>97</v>
      </c>
      <c r="D94" s="157"/>
      <c r="E94" s="157"/>
      <c r="F94" s="157"/>
      <c r="G94" s="157"/>
      <c r="H94" s="157"/>
      <c r="I94" s="158"/>
      <c r="J94" s="159" t="s">
        <v>98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0" t="s">
        <v>99</v>
      </c>
      <c r="D96" s="36"/>
      <c r="E96" s="36"/>
      <c r="F96" s="36"/>
      <c r="G96" s="36"/>
      <c r="H96" s="36"/>
      <c r="I96" s="115"/>
      <c r="J96" s="84">
        <f>J121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100</v>
      </c>
    </row>
    <row r="97" spans="2:12" s="9" customFormat="1" ht="24.95" customHeight="1">
      <c r="B97" s="161"/>
      <c r="C97" s="162"/>
      <c r="D97" s="163" t="s">
        <v>1070</v>
      </c>
      <c r="E97" s="164"/>
      <c r="F97" s="164"/>
      <c r="G97" s="164"/>
      <c r="H97" s="164"/>
      <c r="I97" s="165"/>
      <c r="J97" s="166">
        <f>J122</f>
        <v>0</v>
      </c>
      <c r="K97" s="162"/>
      <c r="L97" s="167"/>
    </row>
    <row r="98" spans="2:12" s="10" customFormat="1" ht="19.9" customHeight="1">
      <c r="B98" s="168"/>
      <c r="C98" s="169"/>
      <c r="D98" s="170" t="s">
        <v>1071</v>
      </c>
      <c r="E98" s="171"/>
      <c r="F98" s="171"/>
      <c r="G98" s="171"/>
      <c r="H98" s="171"/>
      <c r="I98" s="172"/>
      <c r="J98" s="173">
        <f>J123</f>
        <v>0</v>
      </c>
      <c r="K98" s="169"/>
      <c r="L98" s="174"/>
    </row>
    <row r="99" spans="2:12" s="10" customFormat="1" ht="19.9" customHeight="1">
      <c r="B99" s="168"/>
      <c r="C99" s="169"/>
      <c r="D99" s="170" t="s">
        <v>1072</v>
      </c>
      <c r="E99" s="171"/>
      <c r="F99" s="171"/>
      <c r="G99" s="171"/>
      <c r="H99" s="171"/>
      <c r="I99" s="172"/>
      <c r="J99" s="173">
        <f>J126</f>
        <v>0</v>
      </c>
      <c r="K99" s="169"/>
      <c r="L99" s="174"/>
    </row>
    <row r="100" spans="2:12" s="10" customFormat="1" ht="19.9" customHeight="1">
      <c r="B100" s="168"/>
      <c r="C100" s="169"/>
      <c r="D100" s="170" t="s">
        <v>1073</v>
      </c>
      <c r="E100" s="171"/>
      <c r="F100" s="171"/>
      <c r="G100" s="171"/>
      <c r="H100" s="171"/>
      <c r="I100" s="172"/>
      <c r="J100" s="173">
        <f>J128</f>
        <v>0</v>
      </c>
      <c r="K100" s="169"/>
      <c r="L100" s="174"/>
    </row>
    <row r="101" spans="2:12" s="10" customFormat="1" ht="19.9" customHeight="1">
      <c r="B101" s="168"/>
      <c r="C101" s="169"/>
      <c r="D101" s="170" t="s">
        <v>1074</v>
      </c>
      <c r="E101" s="171"/>
      <c r="F101" s="171"/>
      <c r="G101" s="171"/>
      <c r="H101" s="171"/>
      <c r="I101" s="172"/>
      <c r="J101" s="173">
        <f>J130</f>
        <v>0</v>
      </c>
      <c r="K101" s="169"/>
      <c r="L101" s="174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115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152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155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5" customHeight="1">
      <c r="A108" s="34"/>
      <c r="B108" s="35"/>
      <c r="C108" s="23" t="s">
        <v>104</v>
      </c>
      <c r="D108" s="36"/>
      <c r="E108" s="36"/>
      <c r="F108" s="36"/>
      <c r="G108" s="36"/>
      <c r="H108" s="36"/>
      <c r="I108" s="115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115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115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321" t="str">
        <f>E7</f>
        <v>Společný pás pro cyklisty a chodce ul.Hřbitovní ve Valašském Meziříčí</v>
      </c>
      <c r="F111" s="322"/>
      <c r="G111" s="322"/>
      <c r="H111" s="322"/>
      <c r="I111" s="115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94</v>
      </c>
      <c r="D112" s="36"/>
      <c r="E112" s="36"/>
      <c r="F112" s="36"/>
      <c r="G112" s="36"/>
      <c r="H112" s="36"/>
      <c r="I112" s="115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290" t="str">
        <f>E9</f>
        <v>03 - Vedlejší rozpočtové náklady</v>
      </c>
      <c r="F113" s="320"/>
      <c r="G113" s="320"/>
      <c r="H113" s="320"/>
      <c r="I113" s="115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115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20</v>
      </c>
      <c r="D115" s="36"/>
      <c r="E115" s="36"/>
      <c r="F115" s="27" t="str">
        <f>F12</f>
        <v>Valašské Meziříčí</v>
      </c>
      <c r="G115" s="36"/>
      <c r="H115" s="36"/>
      <c r="I115" s="117" t="s">
        <v>22</v>
      </c>
      <c r="J115" s="66" t="str">
        <f>IF(J12="","",J12)</f>
        <v>7. 1. 2020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115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24</v>
      </c>
      <c r="D117" s="36"/>
      <c r="E117" s="36"/>
      <c r="F117" s="27" t="str">
        <f>E15</f>
        <v>Město Valašské Meziříčí</v>
      </c>
      <c r="G117" s="36"/>
      <c r="H117" s="36"/>
      <c r="I117" s="117" t="s">
        <v>30</v>
      </c>
      <c r="J117" s="32" t="str">
        <f>E21</f>
        <v>Ing.Pavel Čunek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2" customHeight="1">
      <c r="A118" s="34"/>
      <c r="B118" s="35"/>
      <c r="C118" s="29" t="s">
        <v>28</v>
      </c>
      <c r="D118" s="36"/>
      <c r="E118" s="36"/>
      <c r="F118" s="27" t="str">
        <f>IF(E18="","",E18)</f>
        <v>Vyplň údaj</v>
      </c>
      <c r="G118" s="36"/>
      <c r="H118" s="36"/>
      <c r="I118" s="117" t="s">
        <v>33</v>
      </c>
      <c r="J118" s="32" t="str">
        <f>E24</f>
        <v>Fajfrová Irena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0.35" customHeight="1">
      <c r="A119" s="34"/>
      <c r="B119" s="35"/>
      <c r="C119" s="36"/>
      <c r="D119" s="36"/>
      <c r="E119" s="36"/>
      <c r="F119" s="36"/>
      <c r="G119" s="36"/>
      <c r="H119" s="36"/>
      <c r="I119" s="115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11" customFormat="1" ht="29.25" customHeight="1">
      <c r="A120" s="175"/>
      <c r="B120" s="176"/>
      <c r="C120" s="177" t="s">
        <v>105</v>
      </c>
      <c r="D120" s="178" t="s">
        <v>61</v>
      </c>
      <c r="E120" s="178" t="s">
        <v>57</v>
      </c>
      <c r="F120" s="178" t="s">
        <v>58</v>
      </c>
      <c r="G120" s="178" t="s">
        <v>106</v>
      </c>
      <c r="H120" s="178" t="s">
        <v>107</v>
      </c>
      <c r="I120" s="179" t="s">
        <v>108</v>
      </c>
      <c r="J120" s="178" t="s">
        <v>98</v>
      </c>
      <c r="K120" s="180" t="s">
        <v>109</v>
      </c>
      <c r="L120" s="181"/>
      <c r="M120" s="75" t="s">
        <v>1</v>
      </c>
      <c r="N120" s="76" t="s">
        <v>40</v>
      </c>
      <c r="O120" s="76" t="s">
        <v>110</v>
      </c>
      <c r="P120" s="76" t="s">
        <v>111</v>
      </c>
      <c r="Q120" s="76" t="s">
        <v>112</v>
      </c>
      <c r="R120" s="76" t="s">
        <v>113</v>
      </c>
      <c r="S120" s="76" t="s">
        <v>114</v>
      </c>
      <c r="T120" s="77" t="s">
        <v>115</v>
      </c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</row>
    <row r="121" spans="1:63" s="2" customFormat="1" ht="22.9" customHeight="1">
      <c r="A121" s="34"/>
      <c r="B121" s="35"/>
      <c r="C121" s="82" t="s">
        <v>116</v>
      </c>
      <c r="D121" s="36"/>
      <c r="E121" s="36"/>
      <c r="F121" s="36"/>
      <c r="G121" s="36"/>
      <c r="H121" s="36"/>
      <c r="I121" s="115"/>
      <c r="J121" s="182">
        <f>BK121</f>
        <v>0</v>
      </c>
      <c r="K121" s="36"/>
      <c r="L121" s="39"/>
      <c r="M121" s="78"/>
      <c r="N121" s="183"/>
      <c r="O121" s="79"/>
      <c r="P121" s="184">
        <f>P122</f>
        <v>0</v>
      </c>
      <c r="Q121" s="79"/>
      <c r="R121" s="184">
        <f>R122</f>
        <v>0</v>
      </c>
      <c r="S121" s="79"/>
      <c r="T121" s="185">
        <f>T122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75</v>
      </c>
      <c r="AU121" s="17" t="s">
        <v>100</v>
      </c>
      <c r="BK121" s="186">
        <f>BK122</f>
        <v>0</v>
      </c>
    </row>
    <row r="122" spans="2:63" s="12" customFormat="1" ht="25.9" customHeight="1">
      <c r="B122" s="187"/>
      <c r="C122" s="188"/>
      <c r="D122" s="189" t="s">
        <v>75</v>
      </c>
      <c r="E122" s="190" t="s">
        <v>1075</v>
      </c>
      <c r="F122" s="190" t="s">
        <v>91</v>
      </c>
      <c r="G122" s="188"/>
      <c r="H122" s="188"/>
      <c r="I122" s="191"/>
      <c r="J122" s="192">
        <f>BK122</f>
        <v>0</v>
      </c>
      <c r="K122" s="188"/>
      <c r="L122" s="193"/>
      <c r="M122" s="194"/>
      <c r="N122" s="195"/>
      <c r="O122" s="195"/>
      <c r="P122" s="196">
        <f>P123+P126+P128+P130</f>
        <v>0</v>
      </c>
      <c r="Q122" s="195"/>
      <c r="R122" s="196">
        <f>R123+R126+R128+R130</f>
        <v>0</v>
      </c>
      <c r="S122" s="195"/>
      <c r="T122" s="197">
        <f>T123+T126+T128+T130</f>
        <v>0</v>
      </c>
      <c r="AR122" s="198" t="s">
        <v>140</v>
      </c>
      <c r="AT122" s="199" t="s">
        <v>75</v>
      </c>
      <c r="AU122" s="199" t="s">
        <v>76</v>
      </c>
      <c r="AY122" s="198" t="s">
        <v>119</v>
      </c>
      <c r="BK122" s="200">
        <f>BK123+BK126+BK128+BK130</f>
        <v>0</v>
      </c>
    </row>
    <row r="123" spans="2:63" s="12" customFormat="1" ht="22.9" customHeight="1">
      <c r="B123" s="187"/>
      <c r="C123" s="188"/>
      <c r="D123" s="189" t="s">
        <v>75</v>
      </c>
      <c r="E123" s="201" t="s">
        <v>1076</v>
      </c>
      <c r="F123" s="201" t="s">
        <v>1077</v>
      </c>
      <c r="G123" s="188"/>
      <c r="H123" s="188"/>
      <c r="I123" s="191"/>
      <c r="J123" s="202">
        <f>BK123</f>
        <v>0</v>
      </c>
      <c r="K123" s="188"/>
      <c r="L123" s="193"/>
      <c r="M123" s="194"/>
      <c r="N123" s="195"/>
      <c r="O123" s="195"/>
      <c r="P123" s="196">
        <f>SUM(P124:P125)</f>
        <v>0</v>
      </c>
      <c r="Q123" s="195"/>
      <c r="R123" s="196">
        <f>SUM(R124:R125)</f>
        <v>0</v>
      </c>
      <c r="S123" s="195"/>
      <c r="T123" s="197">
        <f>SUM(T124:T125)</f>
        <v>0</v>
      </c>
      <c r="AR123" s="198" t="s">
        <v>140</v>
      </c>
      <c r="AT123" s="199" t="s">
        <v>75</v>
      </c>
      <c r="AU123" s="199" t="s">
        <v>84</v>
      </c>
      <c r="AY123" s="198" t="s">
        <v>119</v>
      </c>
      <c r="BK123" s="200">
        <f>SUM(BK124:BK125)</f>
        <v>0</v>
      </c>
    </row>
    <row r="124" spans="1:65" s="2" customFormat="1" ht="16.5" customHeight="1">
      <c r="A124" s="34"/>
      <c r="B124" s="35"/>
      <c r="C124" s="203" t="s">
        <v>84</v>
      </c>
      <c r="D124" s="203" t="s">
        <v>121</v>
      </c>
      <c r="E124" s="204" t="s">
        <v>1078</v>
      </c>
      <c r="F124" s="205" t="s">
        <v>1079</v>
      </c>
      <c r="G124" s="206" t="s">
        <v>1080</v>
      </c>
      <c r="H124" s="207">
        <v>1</v>
      </c>
      <c r="I124" s="208"/>
      <c r="J124" s="209">
        <f>ROUND(I124*H124,2)</f>
        <v>0</v>
      </c>
      <c r="K124" s="205" t="s">
        <v>130</v>
      </c>
      <c r="L124" s="39"/>
      <c r="M124" s="210" t="s">
        <v>1</v>
      </c>
      <c r="N124" s="211" t="s">
        <v>41</v>
      </c>
      <c r="O124" s="71"/>
      <c r="P124" s="212">
        <f>O124*H124</f>
        <v>0</v>
      </c>
      <c r="Q124" s="212">
        <v>0</v>
      </c>
      <c r="R124" s="212">
        <f>Q124*H124</f>
        <v>0</v>
      </c>
      <c r="S124" s="212">
        <v>0</v>
      </c>
      <c r="T124" s="213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14" t="s">
        <v>1081</v>
      </c>
      <c r="AT124" s="214" t="s">
        <v>121</v>
      </c>
      <c r="AU124" s="214" t="s">
        <v>86</v>
      </c>
      <c r="AY124" s="17" t="s">
        <v>119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17" t="s">
        <v>84</v>
      </c>
      <c r="BK124" s="215">
        <f>ROUND(I124*H124,2)</f>
        <v>0</v>
      </c>
      <c r="BL124" s="17" t="s">
        <v>1081</v>
      </c>
      <c r="BM124" s="214" t="s">
        <v>1082</v>
      </c>
    </row>
    <row r="125" spans="1:65" s="2" customFormat="1" ht="16.5" customHeight="1">
      <c r="A125" s="34"/>
      <c r="B125" s="35"/>
      <c r="C125" s="203" t="s">
        <v>86</v>
      </c>
      <c r="D125" s="203" t="s">
        <v>121</v>
      </c>
      <c r="E125" s="204" t="s">
        <v>1083</v>
      </c>
      <c r="F125" s="205" t="s">
        <v>1084</v>
      </c>
      <c r="G125" s="206" t="s">
        <v>1080</v>
      </c>
      <c r="H125" s="207">
        <v>1</v>
      </c>
      <c r="I125" s="208"/>
      <c r="J125" s="209">
        <f>ROUND(I125*H125,2)</f>
        <v>0</v>
      </c>
      <c r="K125" s="205" t="s">
        <v>130</v>
      </c>
      <c r="L125" s="39"/>
      <c r="M125" s="210" t="s">
        <v>1</v>
      </c>
      <c r="N125" s="211" t="s">
        <v>41</v>
      </c>
      <c r="O125" s="71"/>
      <c r="P125" s="212">
        <f>O125*H125</f>
        <v>0</v>
      </c>
      <c r="Q125" s="212">
        <v>0</v>
      </c>
      <c r="R125" s="212">
        <f>Q125*H125</f>
        <v>0</v>
      </c>
      <c r="S125" s="212">
        <v>0</v>
      </c>
      <c r="T125" s="213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14" t="s">
        <v>1081</v>
      </c>
      <c r="AT125" s="214" t="s">
        <v>121</v>
      </c>
      <c r="AU125" s="214" t="s">
        <v>86</v>
      </c>
      <c r="AY125" s="17" t="s">
        <v>119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17" t="s">
        <v>84</v>
      </c>
      <c r="BK125" s="215">
        <f>ROUND(I125*H125,2)</f>
        <v>0</v>
      </c>
      <c r="BL125" s="17" t="s">
        <v>1081</v>
      </c>
      <c r="BM125" s="214" t="s">
        <v>1085</v>
      </c>
    </row>
    <row r="126" spans="2:63" s="12" customFormat="1" ht="22.9" customHeight="1">
      <c r="B126" s="187"/>
      <c r="C126" s="188"/>
      <c r="D126" s="189" t="s">
        <v>75</v>
      </c>
      <c r="E126" s="201" t="s">
        <v>1086</v>
      </c>
      <c r="F126" s="201" t="s">
        <v>1087</v>
      </c>
      <c r="G126" s="188"/>
      <c r="H126" s="188"/>
      <c r="I126" s="191"/>
      <c r="J126" s="202">
        <f>BK126</f>
        <v>0</v>
      </c>
      <c r="K126" s="188"/>
      <c r="L126" s="193"/>
      <c r="M126" s="194"/>
      <c r="N126" s="195"/>
      <c r="O126" s="195"/>
      <c r="P126" s="196">
        <f>P127</f>
        <v>0</v>
      </c>
      <c r="Q126" s="195"/>
      <c r="R126" s="196">
        <f>R127</f>
        <v>0</v>
      </c>
      <c r="S126" s="195"/>
      <c r="T126" s="197">
        <f>T127</f>
        <v>0</v>
      </c>
      <c r="AR126" s="198" t="s">
        <v>140</v>
      </c>
      <c r="AT126" s="199" t="s">
        <v>75</v>
      </c>
      <c r="AU126" s="199" t="s">
        <v>84</v>
      </c>
      <c r="AY126" s="198" t="s">
        <v>119</v>
      </c>
      <c r="BK126" s="200">
        <f>BK127</f>
        <v>0</v>
      </c>
    </row>
    <row r="127" spans="1:65" s="2" customFormat="1" ht="16.5" customHeight="1">
      <c r="A127" s="34"/>
      <c r="B127" s="35"/>
      <c r="C127" s="203" t="s">
        <v>132</v>
      </c>
      <c r="D127" s="203" t="s">
        <v>121</v>
      </c>
      <c r="E127" s="204" t="s">
        <v>1088</v>
      </c>
      <c r="F127" s="205" t="s">
        <v>1087</v>
      </c>
      <c r="G127" s="206" t="s">
        <v>1080</v>
      </c>
      <c r="H127" s="207">
        <v>1</v>
      </c>
      <c r="I127" s="208"/>
      <c r="J127" s="209">
        <f>ROUND(I127*H127,2)</f>
        <v>0</v>
      </c>
      <c r="K127" s="205" t="s">
        <v>130</v>
      </c>
      <c r="L127" s="39"/>
      <c r="M127" s="210" t="s">
        <v>1</v>
      </c>
      <c r="N127" s="211" t="s">
        <v>41</v>
      </c>
      <c r="O127" s="71"/>
      <c r="P127" s="212">
        <f>O127*H127</f>
        <v>0</v>
      </c>
      <c r="Q127" s="212">
        <v>0</v>
      </c>
      <c r="R127" s="212">
        <f>Q127*H127</f>
        <v>0</v>
      </c>
      <c r="S127" s="212">
        <v>0</v>
      </c>
      <c r="T127" s="213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14" t="s">
        <v>1081</v>
      </c>
      <c r="AT127" s="214" t="s">
        <v>121</v>
      </c>
      <c r="AU127" s="214" t="s">
        <v>86</v>
      </c>
      <c r="AY127" s="17" t="s">
        <v>119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17" t="s">
        <v>84</v>
      </c>
      <c r="BK127" s="215">
        <f>ROUND(I127*H127,2)</f>
        <v>0</v>
      </c>
      <c r="BL127" s="17" t="s">
        <v>1081</v>
      </c>
      <c r="BM127" s="214" t="s">
        <v>1089</v>
      </c>
    </row>
    <row r="128" spans="2:63" s="12" customFormat="1" ht="22.9" customHeight="1">
      <c r="B128" s="187"/>
      <c r="C128" s="188"/>
      <c r="D128" s="189" t="s">
        <v>75</v>
      </c>
      <c r="E128" s="201" t="s">
        <v>1090</v>
      </c>
      <c r="F128" s="201" t="s">
        <v>1091</v>
      </c>
      <c r="G128" s="188"/>
      <c r="H128" s="188"/>
      <c r="I128" s="191"/>
      <c r="J128" s="202">
        <f>BK128</f>
        <v>0</v>
      </c>
      <c r="K128" s="188"/>
      <c r="L128" s="193"/>
      <c r="M128" s="194"/>
      <c r="N128" s="195"/>
      <c r="O128" s="195"/>
      <c r="P128" s="196">
        <f>P129</f>
        <v>0</v>
      </c>
      <c r="Q128" s="195"/>
      <c r="R128" s="196">
        <f>R129</f>
        <v>0</v>
      </c>
      <c r="S128" s="195"/>
      <c r="T128" s="197">
        <f>T129</f>
        <v>0</v>
      </c>
      <c r="AR128" s="198" t="s">
        <v>140</v>
      </c>
      <c r="AT128" s="199" t="s">
        <v>75</v>
      </c>
      <c r="AU128" s="199" t="s">
        <v>84</v>
      </c>
      <c r="AY128" s="198" t="s">
        <v>119</v>
      </c>
      <c r="BK128" s="200">
        <f>BK129</f>
        <v>0</v>
      </c>
    </row>
    <row r="129" spans="1:65" s="2" customFormat="1" ht="16.5" customHeight="1">
      <c r="A129" s="34"/>
      <c r="B129" s="35"/>
      <c r="C129" s="203" t="s">
        <v>126</v>
      </c>
      <c r="D129" s="203" t="s">
        <v>121</v>
      </c>
      <c r="E129" s="204" t="s">
        <v>1092</v>
      </c>
      <c r="F129" s="205" t="s">
        <v>1091</v>
      </c>
      <c r="G129" s="206" t="s">
        <v>1080</v>
      </c>
      <c r="H129" s="207">
        <v>1</v>
      </c>
      <c r="I129" s="208"/>
      <c r="J129" s="209">
        <f>ROUND(I129*H129,2)</f>
        <v>0</v>
      </c>
      <c r="K129" s="205" t="s">
        <v>130</v>
      </c>
      <c r="L129" s="39"/>
      <c r="M129" s="210" t="s">
        <v>1</v>
      </c>
      <c r="N129" s="211" t="s">
        <v>41</v>
      </c>
      <c r="O129" s="71"/>
      <c r="P129" s="212">
        <f>O129*H129</f>
        <v>0</v>
      </c>
      <c r="Q129" s="212">
        <v>0</v>
      </c>
      <c r="R129" s="212">
        <f>Q129*H129</f>
        <v>0</v>
      </c>
      <c r="S129" s="212">
        <v>0</v>
      </c>
      <c r="T129" s="213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14" t="s">
        <v>1081</v>
      </c>
      <c r="AT129" s="214" t="s">
        <v>121</v>
      </c>
      <c r="AU129" s="214" t="s">
        <v>86</v>
      </c>
      <c r="AY129" s="17" t="s">
        <v>119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17" t="s">
        <v>84</v>
      </c>
      <c r="BK129" s="215">
        <f>ROUND(I129*H129,2)</f>
        <v>0</v>
      </c>
      <c r="BL129" s="17" t="s">
        <v>1081</v>
      </c>
      <c r="BM129" s="214" t="s">
        <v>1093</v>
      </c>
    </row>
    <row r="130" spans="2:63" s="12" customFormat="1" ht="22.9" customHeight="1">
      <c r="B130" s="187"/>
      <c r="C130" s="188"/>
      <c r="D130" s="189" t="s">
        <v>75</v>
      </c>
      <c r="E130" s="201" t="s">
        <v>1094</v>
      </c>
      <c r="F130" s="201" t="s">
        <v>1095</v>
      </c>
      <c r="G130" s="188"/>
      <c r="H130" s="188"/>
      <c r="I130" s="191"/>
      <c r="J130" s="202">
        <f>BK130</f>
        <v>0</v>
      </c>
      <c r="K130" s="188"/>
      <c r="L130" s="193"/>
      <c r="M130" s="194"/>
      <c r="N130" s="195"/>
      <c r="O130" s="195"/>
      <c r="P130" s="196">
        <f>SUM(P131:P133)</f>
        <v>0</v>
      </c>
      <c r="Q130" s="195"/>
      <c r="R130" s="196">
        <f>SUM(R131:R133)</f>
        <v>0</v>
      </c>
      <c r="S130" s="195"/>
      <c r="T130" s="197">
        <f>SUM(T131:T133)</f>
        <v>0</v>
      </c>
      <c r="AR130" s="198" t="s">
        <v>140</v>
      </c>
      <c r="AT130" s="199" t="s">
        <v>75</v>
      </c>
      <c r="AU130" s="199" t="s">
        <v>84</v>
      </c>
      <c r="AY130" s="198" t="s">
        <v>119</v>
      </c>
      <c r="BK130" s="200">
        <f>SUM(BK131:BK133)</f>
        <v>0</v>
      </c>
    </row>
    <row r="131" spans="1:65" s="2" customFormat="1" ht="16.5" customHeight="1">
      <c r="A131" s="34"/>
      <c r="B131" s="35"/>
      <c r="C131" s="203" t="s">
        <v>140</v>
      </c>
      <c r="D131" s="203" t="s">
        <v>121</v>
      </c>
      <c r="E131" s="204" t="s">
        <v>1096</v>
      </c>
      <c r="F131" s="205" t="s">
        <v>1095</v>
      </c>
      <c r="G131" s="206" t="s">
        <v>1080</v>
      </c>
      <c r="H131" s="207">
        <v>1</v>
      </c>
      <c r="I131" s="208"/>
      <c r="J131" s="209">
        <f>ROUND(I131*H131,2)</f>
        <v>0</v>
      </c>
      <c r="K131" s="205" t="s">
        <v>130</v>
      </c>
      <c r="L131" s="39"/>
      <c r="M131" s="210" t="s">
        <v>1</v>
      </c>
      <c r="N131" s="211" t="s">
        <v>41</v>
      </c>
      <c r="O131" s="71"/>
      <c r="P131" s="212">
        <f>O131*H131</f>
        <v>0</v>
      </c>
      <c r="Q131" s="212">
        <v>0</v>
      </c>
      <c r="R131" s="212">
        <f>Q131*H131</f>
        <v>0</v>
      </c>
      <c r="S131" s="212">
        <v>0</v>
      </c>
      <c r="T131" s="213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14" t="s">
        <v>1081</v>
      </c>
      <c r="AT131" s="214" t="s">
        <v>121</v>
      </c>
      <c r="AU131" s="214" t="s">
        <v>86</v>
      </c>
      <c r="AY131" s="17" t="s">
        <v>119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17" t="s">
        <v>84</v>
      </c>
      <c r="BK131" s="215">
        <f>ROUND(I131*H131,2)</f>
        <v>0</v>
      </c>
      <c r="BL131" s="17" t="s">
        <v>1081</v>
      </c>
      <c r="BM131" s="214" t="s">
        <v>1097</v>
      </c>
    </row>
    <row r="132" spans="1:65" s="2" customFormat="1" ht="16.5" customHeight="1">
      <c r="A132" s="34"/>
      <c r="B132" s="35"/>
      <c r="C132" s="203" t="s">
        <v>144</v>
      </c>
      <c r="D132" s="203" t="s">
        <v>121</v>
      </c>
      <c r="E132" s="204" t="s">
        <v>1098</v>
      </c>
      <c r="F132" s="205" t="s">
        <v>1099</v>
      </c>
      <c r="G132" s="206" t="s">
        <v>1100</v>
      </c>
      <c r="H132" s="207">
        <v>1</v>
      </c>
      <c r="I132" s="208"/>
      <c r="J132" s="209">
        <f>ROUND(I132*H132,2)</f>
        <v>0</v>
      </c>
      <c r="K132" s="205" t="s">
        <v>130</v>
      </c>
      <c r="L132" s="39"/>
      <c r="M132" s="210" t="s">
        <v>1</v>
      </c>
      <c r="N132" s="211" t="s">
        <v>41</v>
      </c>
      <c r="O132" s="71"/>
      <c r="P132" s="212">
        <f>O132*H132</f>
        <v>0</v>
      </c>
      <c r="Q132" s="212">
        <v>0</v>
      </c>
      <c r="R132" s="212">
        <f>Q132*H132</f>
        <v>0</v>
      </c>
      <c r="S132" s="212">
        <v>0</v>
      </c>
      <c r="T132" s="213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14" t="s">
        <v>1081</v>
      </c>
      <c r="AT132" s="214" t="s">
        <v>121</v>
      </c>
      <c r="AU132" s="214" t="s">
        <v>86</v>
      </c>
      <c r="AY132" s="17" t="s">
        <v>119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17" t="s">
        <v>84</v>
      </c>
      <c r="BK132" s="215">
        <f>ROUND(I132*H132,2)</f>
        <v>0</v>
      </c>
      <c r="BL132" s="17" t="s">
        <v>1081</v>
      </c>
      <c r="BM132" s="214" t="s">
        <v>1101</v>
      </c>
    </row>
    <row r="133" spans="1:65" s="2" customFormat="1" ht="16.5" customHeight="1">
      <c r="A133" s="34"/>
      <c r="B133" s="35"/>
      <c r="C133" s="203" t="s">
        <v>148</v>
      </c>
      <c r="D133" s="203" t="s">
        <v>121</v>
      </c>
      <c r="E133" s="204" t="s">
        <v>1102</v>
      </c>
      <c r="F133" s="205" t="s">
        <v>1103</v>
      </c>
      <c r="G133" s="206" t="s">
        <v>1080</v>
      </c>
      <c r="H133" s="207">
        <v>1</v>
      </c>
      <c r="I133" s="208"/>
      <c r="J133" s="209">
        <f>ROUND(I133*H133,2)</f>
        <v>0</v>
      </c>
      <c r="K133" s="205" t="s">
        <v>130</v>
      </c>
      <c r="L133" s="39"/>
      <c r="M133" s="238" t="s">
        <v>1</v>
      </c>
      <c r="N133" s="239" t="s">
        <v>41</v>
      </c>
      <c r="O133" s="240"/>
      <c r="P133" s="241">
        <f>O133*H133</f>
        <v>0</v>
      </c>
      <c r="Q133" s="241">
        <v>0</v>
      </c>
      <c r="R133" s="241">
        <f>Q133*H133</f>
        <v>0</v>
      </c>
      <c r="S133" s="241">
        <v>0</v>
      </c>
      <c r="T133" s="242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14" t="s">
        <v>1081</v>
      </c>
      <c r="AT133" s="214" t="s">
        <v>121</v>
      </c>
      <c r="AU133" s="214" t="s">
        <v>86</v>
      </c>
      <c r="AY133" s="17" t="s">
        <v>119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17" t="s">
        <v>84</v>
      </c>
      <c r="BK133" s="215">
        <f>ROUND(I133*H133,2)</f>
        <v>0</v>
      </c>
      <c r="BL133" s="17" t="s">
        <v>1081</v>
      </c>
      <c r="BM133" s="214" t="s">
        <v>1104</v>
      </c>
    </row>
    <row r="134" spans="1:31" s="2" customFormat="1" ht="6.95" customHeight="1">
      <c r="A134" s="34"/>
      <c r="B134" s="54"/>
      <c r="C134" s="55"/>
      <c r="D134" s="55"/>
      <c r="E134" s="55"/>
      <c r="F134" s="55"/>
      <c r="G134" s="55"/>
      <c r="H134" s="55"/>
      <c r="I134" s="152"/>
      <c r="J134" s="55"/>
      <c r="K134" s="55"/>
      <c r="L134" s="39"/>
      <c r="M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</sheetData>
  <sheetProtection algorithmName="SHA-512" hashValue="FLs6A5m3qn/boVknsBX/kyo0rJznH0wfmoFON2PEHcBd8sexdP2J5lPntpQZphLCFmYHC4qFHShvTP+xBkK4QA==" saltValue="XIZFXE0Uywm8c3HzZH/BY78QH02gDYSlv7aUUS/0QuaoeK1VprtuqTtLWPZruNN1HcQhZYwwXIaESL2spfFdIA==" spinCount="100000" sheet="1" objects="1" scenarios="1" formatColumns="0" formatRows="0" autoFilter="0"/>
  <autoFilter ref="C120:K133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09"/>
      <c r="C3" s="110"/>
      <c r="D3" s="110"/>
      <c r="E3" s="110"/>
      <c r="F3" s="110"/>
      <c r="G3" s="110"/>
      <c r="H3" s="20"/>
    </row>
    <row r="4" spans="2:8" s="1" customFormat="1" ht="24.95" customHeight="1">
      <c r="B4" s="20"/>
      <c r="C4" s="112" t="s">
        <v>1105</v>
      </c>
      <c r="H4" s="20"/>
    </row>
    <row r="5" spans="2:8" s="1" customFormat="1" ht="12" customHeight="1">
      <c r="B5" s="20"/>
      <c r="C5" s="265" t="s">
        <v>13</v>
      </c>
      <c r="D5" s="329" t="s">
        <v>14</v>
      </c>
      <c r="E5" s="279"/>
      <c r="F5" s="279"/>
      <c r="H5" s="20"/>
    </row>
    <row r="6" spans="2:8" s="1" customFormat="1" ht="36.95" customHeight="1">
      <c r="B6" s="20"/>
      <c r="C6" s="266" t="s">
        <v>16</v>
      </c>
      <c r="D6" s="330" t="s">
        <v>17</v>
      </c>
      <c r="E6" s="279"/>
      <c r="F6" s="279"/>
      <c r="H6" s="20"/>
    </row>
    <row r="7" spans="2:8" s="1" customFormat="1" ht="16.5" customHeight="1">
      <c r="B7" s="20"/>
      <c r="C7" s="114" t="s">
        <v>22</v>
      </c>
      <c r="D7" s="118" t="str">
        <f>'Rekapitulace stavby'!AN8</f>
        <v>7. 1. 2020</v>
      </c>
      <c r="H7" s="20"/>
    </row>
    <row r="8" spans="1:8" s="2" customFormat="1" ht="10.9" customHeight="1">
      <c r="A8" s="34"/>
      <c r="B8" s="39"/>
      <c r="C8" s="34"/>
      <c r="D8" s="34"/>
      <c r="E8" s="34"/>
      <c r="F8" s="34"/>
      <c r="G8" s="34"/>
      <c r="H8" s="39"/>
    </row>
    <row r="9" spans="1:8" s="11" customFormat="1" ht="29.25" customHeight="1">
      <c r="A9" s="175"/>
      <c r="B9" s="267"/>
      <c r="C9" s="268" t="s">
        <v>57</v>
      </c>
      <c r="D9" s="269" t="s">
        <v>58</v>
      </c>
      <c r="E9" s="269" t="s">
        <v>106</v>
      </c>
      <c r="F9" s="270" t="s">
        <v>1106</v>
      </c>
      <c r="G9" s="175"/>
      <c r="H9" s="267"/>
    </row>
    <row r="10" spans="1:8" s="2" customFormat="1" ht="26.45" customHeight="1">
      <c r="A10" s="34"/>
      <c r="B10" s="39"/>
      <c r="C10" s="271" t="s">
        <v>1107</v>
      </c>
      <c r="D10" s="271" t="s">
        <v>88</v>
      </c>
      <c r="E10" s="34"/>
      <c r="F10" s="34"/>
      <c r="G10" s="34"/>
      <c r="H10" s="39"/>
    </row>
    <row r="11" spans="1:8" s="2" customFormat="1" ht="16.9" customHeight="1">
      <c r="A11" s="34"/>
      <c r="B11" s="39"/>
      <c r="C11" s="272" t="s">
        <v>368</v>
      </c>
      <c r="D11" s="273" t="s">
        <v>1</v>
      </c>
      <c r="E11" s="274" t="s">
        <v>1</v>
      </c>
      <c r="F11" s="275">
        <v>676</v>
      </c>
      <c r="G11" s="34"/>
      <c r="H11" s="39"/>
    </row>
    <row r="12" spans="1:8" s="2" customFormat="1" ht="16.9" customHeight="1">
      <c r="A12" s="34"/>
      <c r="B12" s="39"/>
      <c r="C12" s="276" t="s">
        <v>1</v>
      </c>
      <c r="D12" s="276" t="s">
        <v>750</v>
      </c>
      <c r="E12" s="17" t="s">
        <v>1</v>
      </c>
      <c r="F12" s="277">
        <v>0</v>
      </c>
      <c r="G12" s="34"/>
      <c r="H12" s="39"/>
    </row>
    <row r="13" spans="1:8" s="2" customFormat="1" ht="16.9" customHeight="1">
      <c r="A13" s="34"/>
      <c r="B13" s="39"/>
      <c r="C13" s="276" t="s">
        <v>368</v>
      </c>
      <c r="D13" s="276" t="s">
        <v>751</v>
      </c>
      <c r="E13" s="17" t="s">
        <v>1</v>
      </c>
      <c r="F13" s="277">
        <v>676</v>
      </c>
      <c r="G13" s="34"/>
      <c r="H13" s="39"/>
    </row>
    <row r="14" spans="1:8" s="2" customFormat="1" ht="16.9" customHeight="1">
      <c r="A14" s="34"/>
      <c r="B14" s="39"/>
      <c r="C14" s="278" t="s">
        <v>1108</v>
      </c>
      <c r="D14" s="34"/>
      <c r="E14" s="34"/>
      <c r="F14" s="34"/>
      <c r="G14" s="34"/>
      <c r="H14" s="39"/>
    </row>
    <row r="15" spans="1:8" s="2" customFormat="1" ht="33.75">
      <c r="A15" s="34"/>
      <c r="B15" s="39"/>
      <c r="C15" s="276" t="s">
        <v>747</v>
      </c>
      <c r="D15" s="276" t="s">
        <v>748</v>
      </c>
      <c r="E15" s="17" t="s">
        <v>124</v>
      </c>
      <c r="F15" s="277">
        <v>676</v>
      </c>
      <c r="G15" s="34"/>
      <c r="H15" s="39"/>
    </row>
    <row r="16" spans="1:8" s="2" customFormat="1" ht="16.9" customHeight="1">
      <c r="A16" s="34"/>
      <c r="B16" s="39"/>
      <c r="C16" s="276" t="s">
        <v>662</v>
      </c>
      <c r="D16" s="276" t="s">
        <v>663</v>
      </c>
      <c r="E16" s="17" t="s">
        <v>124</v>
      </c>
      <c r="F16" s="277">
        <v>776.2</v>
      </c>
      <c r="G16" s="34"/>
      <c r="H16" s="39"/>
    </row>
    <row r="17" spans="1:8" s="2" customFormat="1" ht="16.9" customHeight="1">
      <c r="A17" s="34"/>
      <c r="B17" s="39"/>
      <c r="C17" s="276" t="s">
        <v>674</v>
      </c>
      <c r="D17" s="276" t="s">
        <v>675</v>
      </c>
      <c r="E17" s="17" t="s">
        <v>124</v>
      </c>
      <c r="F17" s="277">
        <v>730.2</v>
      </c>
      <c r="G17" s="34"/>
      <c r="H17" s="39"/>
    </row>
    <row r="18" spans="1:8" s="2" customFormat="1" ht="16.9" customHeight="1">
      <c r="A18" s="34"/>
      <c r="B18" s="39"/>
      <c r="C18" s="272" t="s">
        <v>370</v>
      </c>
      <c r="D18" s="273" t="s">
        <v>1</v>
      </c>
      <c r="E18" s="274" t="s">
        <v>1</v>
      </c>
      <c r="F18" s="275">
        <v>46</v>
      </c>
      <c r="G18" s="34"/>
      <c r="H18" s="39"/>
    </row>
    <row r="19" spans="1:8" s="2" customFormat="1" ht="16.9" customHeight="1">
      <c r="A19" s="34"/>
      <c r="B19" s="39"/>
      <c r="C19" s="276" t="s">
        <v>1</v>
      </c>
      <c r="D19" s="276" t="s">
        <v>750</v>
      </c>
      <c r="E19" s="17" t="s">
        <v>1</v>
      </c>
      <c r="F19" s="277">
        <v>0</v>
      </c>
      <c r="G19" s="34"/>
      <c r="H19" s="39"/>
    </row>
    <row r="20" spans="1:8" s="2" customFormat="1" ht="16.9" customHeight="1">
      <c r="A20" s="34"/>
      <c r="B20" s="39"/>
      <c r="C20" s="276" t="s">
        <v>370</v>
      </c>
      <c r="D20" s="276" t="s">
        <v>768</v>
      </c>
      <c r="E20" s="17" t="s">
        <v>1</v>
      </c>
      <c r="F20" s="277">
        <v>46</v>
      </c>
      <c r="G20" s="34"/>
      <c r="H20" s="39"/>
    </row>
    <row r="21" spans="1:8" s="2" customFormat="1" ht="16.9" customHeight="1">
      <c r="A21" s="34"/>
      <c r="B21" s="39"/>
      <c r="C21" s="278" t="s">
        <v>1108</v>
      </c>
      <c r="D21" s="34"/>
      <c r="E21" s="34"/>
      <c r="F21" s="34"/>
      <c r="G21" s="34"/>
      <c r="H21" s="39"/>
    </row>
    <row r="22" spans="1:8" s="2" customFormat="1" ht="45">
      <c r="A22" s="34"/>
      <c r="B22" s="39"/>
      <c r="C22" s="276" t="s">
        <v>765</v>
      </c>
      <c r="D22" s="276" t="s">
        <v>766</v>
      </c>
      <c r="E22" s="17" t="s">
        <v>124</v>
      </c>
      <c r="F22" s="277">
        <v>46</v>
      </c>
      <c r="G22" s="34"/>
      <c r="H22" s="39"/>
    </row>
    <row r="23" spans="1:8" s="2" customFormat="1" ht="16.9" customHeight="1">
      <c r="A23" s="34"/>
      <c r="B23" s="39"/>
      <c r="C23" s="276" t="s">
        <v>662</v>
      </c>
      <c r="D23" s="276" t="s">
        <v>663</v>
      </c>
      <c r="E23" s="17" t="s">
        <v>124</v>
      </c>
      <c r="F23" s="277">
        <v>776.2</v>
      </c>
      <c r="G23" s="34"/>
      <c r="H23" s="39"/>
    </row>
    <row r="24" spans="1:8" s="2" customFormat="1" ht="16.9" customHeight="1">
      <c r="A24" s="34"/>
      <c r="B24" s="39"/>
      <c r="C24" s="276" t="s">
        <v>667</v>
      </c>
      <c r="D24" s="276" t="s">
        <v>668</v>
      </c>
      <c r="E24" s="17" t="s">
        <v>124</v>
      </c>
      <c r="F24" s="277">
        <v>46</v>
      </c>
      <c r="G24" s="34"/>
      <c r="H24" s="39"/>
    </row>
    <row r="25" spans="1:8" s="2" customFormat="1" ht="16.9" customHeight="1">
      <c r="A25" s="34"/>
      <c r="B25" s="39"/>
      <c r="C25" s="276" t="s">
        <v>674</v>
      </c>
      <c r="D25" s="276" t="s">
        <v>675</v>
      </c>
      <c r="E25" s="17" t="s">
        <v>124</v>
      </c>
      <c r="F25" s="277">
        <v>46</v>
      </c>
      <c r="G25" s="34"/>
      <c r="H25" s="39"/>
    </row>
    <row r="26" spans="1:8" s="2" customFormat="1" ht="16.9" customHeight="1">
      <c r="A26" s="34"/>
      <c r="B26" s="39"/>
      <c r="C26" s="272" t="s">
        <v>388</v>
      </c>
      <c r="D26" s="273" t="s">
        <v>1</v>
      </c>
      <c r="E26" s="274" t="s">
        <v>1</v>
      </c>
      <c r="F26" s="275">
        <v>41</v>
      </c>
      <c r="G26" s="34"/>
      <c r="H26" s="39"/>
    </row>
    <row r="27" spans="1:8" s="2" customFormat="1" ht="16.9" customHeight="1">
      <c r="A27" s="34"/>
      <c r="B27" s="39"/>
      <c r="C27" s="276" t="s">
        <v>1</v>
      </c>
      <c r="D27" s="276" t="s">
        <v>739</v>
      </c>
      <c r="E27" s="17" t="s">
        <v>1</v>
      </c>
      <c r="F27" s="277">
        <v>0</v>
      </c>
      <c r="G27" s="34"/>
      <c r="H27" s="39"/>
    </row>
    <row r="28" spans="1:8" s="2" customFormat="1" ht="16.9" customHeight="1">
      <c r="A28" s="34"/>
      <c r="B28" s="39"/>
      <c r="C28" s="276" t="s">
        <v>388</v>
      </c>
      <c r="D28" s="276" t="s">
        <v>740</v>
      </c>
      <c r="E28" s="17" t="s">
        <v>1</v>
      </c>
      <c r="F28" s="277">
        <v>41</v>
      </c>
      <c r="G28" s="34"/>
      <c r="H28" s="39"/>
    </row>
    <row r="29" spans="1:8" s="2" customFormat="1" ht="16.9" customHeight="1">
      <c r="A29" s="34"/>
      <c r="B29" s="39"/>
      <c r="C29" s="278" t="s">
        <v>1108</v>
      </c>
      <c r="D29" s="34"/>
      <c r="E29" s="34"/>
      <c r="F29" s="34"/>
      <c r="G29" s="34"/>
      <c r="H29" s="39"/>
    </row>
    <row r="30" spans="1:8" s="2" customFormat="1" ht="33.75">
      <c r="A30" s="34"/>
      <c r="B30" s="39"/>
      <c r="C30" s="276" t="s">
        <v>729</v>
      </c>
      <c r="D30" s="276" t="s">
        <v>730</v>
      </c>
      <c r="E30" s="17" t="s">
        <v>124</v>
      </c>
      <c r="F30" s="277">
        <v>41</v>
      </c>
      <c r="G30" s="34"/>
      <c r="H30" s="39"/>
    </row>
    <row r="31" spans="1:8" s="2" customFormat="1" ht="16.9" customHeight="1">
      <c r="A31" s="34"/>
      <c r="B31" s="39"/>
      <c r="C31" s="276" t="s">
        <v>662</v>
      </c>
      <c r="D31" s="276" t="s">
        <v>663</v>
      </c>
      <c r="E31" s="17" t="s">
        <v>124</v>
      </c>
      <c r="F31" s="277">
        <v>776.2</v>
      </c>
      <c r="G31" s="34"/>
      <c r="H31" s="39"/>
    </row>
    <row r="32" spans="1:8" s="2" customFormat="1" ht="16.9" customHeight="1">
      <c r="A32" s="34"/>
      <c r="B32" s="39"/>
      <c r="C32" s="276" t="s">
        <v>674</v>
      </c>
      <c r="D32" s="276" t="s">
        <v>675</v>
      </c>
      <c r="E32" s="17" t="s">
        <v>124</v>
      </c>
      <c r="F32" s="277">
        <v>730.2</v>
      </c>
      <c r="G32" s="34"/>
      <c r="H32" s="39"/>
    </row>
    <row r="33" spans="1:8" s="2" customFormat="1" ht="16.9" customHeight="1">
      <c r="A33" s="34"/>
      <c r="B33" s="39"/>
      <c r="C33" s="276" t="s">
        <v>742</v>
      </c>
      <c r="D33" s="276" t="s">
        <v>743</v>
      </c>
      <c r="E33" s="17" t="s">
        <v>124</v>
      </c>
      <c r="F33" s="277">
        <v>43.05</v>
      </c>
      <c r="G33" s="34"/>
      <c r="H33" s="39"/>
    </row>
    <row r="34" spans="1:8" s="2" customFormat="1" ht="16.9" customHeight="1">
      <c r="A34" s="34"/>
      <c r="B34" s="39"/>
      <c r="C34" s="272" t="s">
        <v>371</v>
      </c>
      <c r="D34" s="273" t="s">
        <v>1</v>
      </c>
      <c r="E34" s="274" t="s">
        <v>1</v>
      </c>
      <c r="F34" s="275">
        <v>102</v>
      </c>
      <c r="G34" s="34"/>
      <c r="H34" s="39"/>
    </row>
    <row r="35" spans="1:8" s="2" customFormat="1" ht="16.9" customHeight="1">
      <c r="A35" s="34"/>
      <c r="B35" s="39"/>
      <c r="C35" s="276" t="s">
        <v>1</v>
      </c>
      <c r="D35" s="276" t="s">
        <v>451</v>
      </c>
      <c r="E35" s="17" t="s">
        <v>1</v>
      </c>
      <c r="F35" s="277">
        <v>0</v>
      </c>
      <c r="G35" s="34"/>
      <c r="H35" s="39"/>
    </row>
    <row r="36" spans="1:8" s="2" customFormat="1" ht="16.9" customHeight="1">
      <c r="A36" s="34"/>
      <c r="B36" s="39"/>
      <c r="C36" s="276" t="s">
        <v>371</v>
      </c>
      <c r="D36" s="276" t="s">
        <v>456</v>
      </c>
      <c r="E36" s="17" t="s">
        <v>1</v>
      </c>
      <c r="F36" s="277">
        <v>102</v>
      </c>
      <c r="G36" s="34"/>
      <c r="H36" s="39"/>
    </row>
    <row r="37" spans="1:8" s="2" customFormat="1" ht="16.9" customHeight="1">
      <c r="A37" s="34"/>
      <c r="B37" s="39"/>
      <c r="C37" s="278" t="s">
        <v>1108</v>
      </c>
      <c r="D37" s="34"/>
      <c r="E37" s="34"/>
      <c r="F37" s="34"/>
      <c r="G37" s="34"/>
      <c r="H37" s="39"/>
    </row>
    <row r="38" spans="1:8" s="2" customFormat="1" ht="22.5">
      <c r="A38" s="34"/>
      <c r="B38" s="39"/>
      <c r="C38" s="276" t="s">
        <v>453</v>
      </c>
      <c r="D38" s="276" t="s">
        <v>454</v>
      </c>
      <c r="E38" s="17" t="s">
        <v>260</v>
      </c>
      <c r="F38" s="277">
        <v>102</v>
      </c>
      <c r="G38" s="34"/>
      <c r="H38" s="39"/>
    </row>
    <row r="39" spans="1:8" s="2" customFormat="1" ht="16.9" customHeight="1">
      <c r="A39" s="34"/>
      <c r="B39" s="39"/>
      <c r="C39" s="276" t="s">
        <v>510</v>
      </c>
      <c r="D39" s="276" t="s">
        <v>511</v>
      </c>
      <c r="E39" s="17" t="s">
        <v>260</v>
      </c>
      <c r="F39" s="277">
        <v>171.918</v>
      </c>
      <c r="G39" s="34"/>
      <c r="H39" s="39"/>
    </row>
    <row r="40" spans="1:8" s="2" customFormat="1" ht="16.9" customHeight="1">
      <c r="A40" s="34"/>
      <c r="B40" s="39"/>
      <c r="C40" s="272" t="s">
        <v>373</v>
      </c>
      <c r="D40" s="273" t="s">
        <v>1</v>
      </c>
      <c r="E40" s="274" t="s">
        <v>1</v>
      </c>
      <c r="F40" s="275">
        <v>22</v>
      </c>
      <c r="G40" s="34"/>
      <c r="H40" s="39"/>
    </row>
    <row r="41" spans="1:8" s="2" customFormat="1" ht="16.9" customHeight="1">
      <c r="A41" s="34"/>
      <c r="B41" s="39"/>
      <c r="C41" s="276" t="s">
        <v>1</v>
      </c>
      <c r="D41" s="276" t="s">
        <v>451</v>
      </c>
      <c r="E41" s="17" t="s">
        <v>1</v>
      </c>
      <c r="F41" s="277">
        <v>0</v>
      </c>
      <c r="G41" s="34"/>
      <c r="H41" s="39"/>
    </row>
    <row r="42" spans="1:8" s="2" customFormat="1" ht="16.9" customHeight="1">
      <c r="A42" s="34"/>
      <c r="B42" s="39"/>
      <c r="C42" s="276" t="s">
        <v>373</v>
      </c>
      <c r="D42" s="276" t="s">
        <v>536</v>
      </c>
      <c r="E42" s="17" t="s">
        <v>1</v>
      </c>
      <c r="F42" s="277">
        <v>22</v>
      </c>
      <c r="G42" s="34"/>
      <c r="H42" s="39"/>
    </row>
    <row r="43" spans="1:8" s="2" customFormat="1" ht="16.9" customHeight="1">
      <c r="A43" s="34"/>
      <c r="B43" s="39"/>
      <c r="C43" s="278" t="s">
        <v>1108</v>
      </c>
      <c r="D43" s="34"/>
      <c r="E43" s="34"/>
      <c r="F43" s="34"/>
      <c r="G43" s="34"/>
      <c r="H43" s="39"/>
    </row>
    <row r="44" spans="1:8" s="2" customFormat="1" ht="16.9" customHeight="1">
      <c r="A44" s="34"/>
      <c r="B44" s="39"/>
      <c r="C44" s="276" t="s">
        <v>533</v>
      </c>
      <c r="D44" s="276" t="s">
        <v>534</v>
      </c>
      <c r="E44" s="17" t="s">
        <v>260</v>
      </c>
      <c r="F44" s="277">
        <v>22</v>
      </c>
      <c r="G44" s="34"/>
      <c r="H44" s="39"/>
    </row>
    <row r="45" spans="1:8" s="2" customFormat="1" ht="22.5">
      <c r="A45" s="34"/>
      <c r="B45" s="39"/>
      <c r="C45" s="276" t="s">
        <v>501</v>
      </c>
      <c r="D45" s="276" t="s">
        <v>502</v>
      </c>
      <c r="E45" s="17" t="s">
        <v>260</v>
      </c>
      <c r="F45" s="277">
        <v>115.4</v>
      </c>
      <c r="G45" s="34"/>
      <c r="H45" s="39"/>
    </row>
    <row r="46" spans="1:8" s="2" customFormat="1" ht="16.9" customHeight="1">
      <c r="A46" s="34"/>
      <c r="B46" s="39"/>
      <c r="C46" s="276" t="s">
        <v>510</v>
      </c>
      <c r="D46" s="276" t="s">
        <v>511</v>
      </c>
      <c r="E46" s="17" t="s">
        <v>260</v>
      </c>
      <c r="F46" s="277">
        <v>171.918</v>
      </c>
      <c r="G46" s="34"/>
      <c r="H46" s="39"/>
    </row>
    <row r="47" spans="1:8" s="2" customFormat="1" ht="16.9" customHeight="1">
      <c r="A47" s="34"/>
      <c r="B47" s="39"/>
      <c r="C47" s="276" t="s">
        <v>528</v>
      </c>
      <c r="D47" s="276" t="s">
        <v>529</v>
      </c>
      <c r="E47" s="17" t="s">
        <v>260</v>
      </c>
      <c r="F47" s="277">
        <v>57.7</v>
      </c>
      <c r="G47" s="34"/>
      <c r="H47" s="39"/>
    </row>
    <row r="48" spans="1:8" s="2" customFormat="1" ht="16.9" customHeight="1">
      <c r="A48" s="34"/>
      <c r="B48" s="39"/>
      <c r="C48" s="272" t="s">
        <v>374</v>
      </c>
      <c r="D48" s="273" t="s">
        <v>1</v>
      </c>
      <c r="E48" s="274" t="s">
        <v>1</v>
      </c>
      <c r="F48" s="275">
        <v>171.918</v>
      </c>
      <c r="G48" s="34"/>
      <c r="H48" s="39"/>
    </row>
    <row r="49" spans="1:8" s="2" customFormat="1" ht="16.9" customHeight="1">
      <c r="A49" s="34"/>
      <c r="B49" s="39"/>
      <c r="C49" s="276" t="s">
        <v>1</v>
      </c>
      <c r="D49" s="276" t="s">
        <v>513</v>
      </c>
      <c r="E49" s="17" t="s">
        <v>1</v>
      </c>
      <c r="F49" s="277">
        <v>0</v>
      </c>
      <c r="G49" s="34"/>
      <c r="H49" s="39"/>
    </row>
    <row r="50" spans="1:8" s="2" customFormat="1" ht="16.9" customHeight="1">
      <c r="A50" s="34"/>
      <c r="B50" s="39"/>
      <c r="C50" s="276" t="s">
        <v>1</v>
      </c>
      <c r="D50" s="276" t="s">
        <v>514</v>
      </c>
      <c r="E50" s="17" t="s">
        <v>1</v>
      </c>
      <c r="F50" s="277">
        <v>187.18</v>
      </c>
      <c r="G50" s="34"/>
      <c r="H50" s="39"/>
    </row>
    <row r="51" spans="1:8" s="2" customFormat="1" ht="16.9" customHeight="1">
      <c r="A51" s="34"/>
      <c r="B51" s="39"/>
      <c r="C51" s="276" t="s">
        <v>1</v>
      </c>
      <c r="D51" s="276" t="s">
        <v>515</v>
      </c>
      <c r="E51" s="17" t="s">
        <v>1</v>
      </c>
      <c r="F51" s="277">
        <v>-22</v>
      </c>
      <c r="G51" s="34"/>
      <c r="H51" s="39"/>
    </row>
    <row r="52" spans="1:8" s="2" customFormat="1" ht="16.9" customHeight="1">
      <c r="A52" s="34"/>
      <c r="B52" s="39"/>
      <c r="C52" s="276" t="s">
        <v>1</v>
      </c>
      <c r="D52" s="276" t="s">
        <v>516</v>
      </c>
      <c r="E52" s="17" t="s">
        <v>1</v>
      </c>
      <c r="F52" s="277">
        <v>23.568</v>
      </c>
      <c r="G52" s="34"/>
      <c r="H52" s="39"/>
    </row>
    <row r="53" spans="1:8" s="2" customFormat="1" ht="16.9" customHeight="1">
      <c r="A53" s="34"/>
      <c r="B53" s="39"/>
      <c r="C53" s="276" t="s">
        <v>1</v>
      </c>
      <c r="D53" s="276" t="s">
        <v>517</v>
      </c>
      <c r="E53" s="17" t="s">
        <v>1</v>
      </c>
      <c r="F53" s="277">
        <v>-16.83</v>
      </c>
      <c r="G53" s="34"/>
      <c r="H53" s="39"/>
    </row>
    <row r="54" spans="1:8" s="2" customFormat="1" ht="16.9" customHeight="1">
      <c r="A54" s="34"/>
      <c r="B54" s="39"/>
      <c r="C54" s="276" t="s">
        <v>374</v>
      </c>
      <c r="D54" s="276" t="s">
        <v>470</v>
      </c>
      <c r="E54" s="17" t="s">
        <v>1</v>
      </c>
      <c r="F54" s="277">
        <v>171.918</v>
      </c>
      <c r="G54" s="34"/>
      <c r="H54" s="39"/>
    </row>
    <row r="55" spans="1:8" s="2" customFormat="1" ht="16.9" customHeight="1">
      <c r="A55" s="34"/>
      <c r="B55" s="39"/>
      <c r="C55" s="278" t="s">
        <v>1108</v>
      </c>
      <c r="D55" s="34"/>
      <c r="E55" s="34"/>
      <c r="F55" s="34"/>
      <c r="G55" s="34"/>
      <c r="H55" s="39"/>
    </row>
    <row r="56" spans="1:8" s="2" customFormat="1" ht="16.9" customHeight="1">
      <c r="A56" s="34"/>
      <c r="B56" s="39"/>
      <c r="C56" s="276" t="s">
        <v>510</v>
      </c>
      <c r="D56" s="276" t="s">
        <v>511</v>
      </c>
      <c r="E56" s="17" t="s">
        <v>260</v>
      </c>
      <c r="F56" s="277">
        <v>171.918</v>
      </c>
      <c r="G56" s="34"/>
      <c r="H56" s="39"/>
    </row>
    <row r="57" spans="1:8" s="2" customFormat="1" ht="22.5">
      <c r="A57" s="34"/>
      <c r="B57" s="39"/>
      <c r="C57" s="276" t="s">
        <v>522</v>
      </c>
      <c r="D57" s="276" t="s">
        <v>523</v>
      </c>
      <c r="E57" s="17" t="s">
        <v>260</v>
      </c>
      <c r="F57" s="277">
        <v>859.59</v>
      </c>
      <c r="G57" s="34"/>
      <c r="H57" s="39"/>
    </row>
    <row r="58" spans="1:8" s="2" customFormat="1" ht="16.9" customHeight="1">
      <c r="A58" s="34"/>
      <c r="B58" s="39"/>
      <c r="C58" s="276" t="s">
        <v>537</v>
      </c>
      <c r="D58" s="276" t="s">
        <v>538</v>
      </c>
      <c r="E58" s="17" t="s">
        <v>260</v>
      </c>
      <c r="F58" s="277">
        <v>171.918</v>
      </c>
      <c r="G58" s="34"/>
      <c r="H58" s="39"/>
    </row>
    <row r="59" spans="1:8" s="2" customFormat="1" ht="22.5">
      <c r="A59" s="34"/>
      <c r="B59" s="39"/>
      <c r="C59" s="276" t="s">
        <v>541</v>
      </c>
      <c r="D59" s="276" t="s">
        <v>542</v>
      </c>
      <c r="E59" s="17" t="s">
        <v>342</v>
      </c>
      <c r="F59" s="277">
        <v>287.103</v>
      </c>
      <c r="G59" s="34"/>
      <c r="H59" s="39"/>
    </row>
    <row r="60" spans="1:8" s="2" customFormat="1" ht="16.9" customHeight="1">
      <c r="A60" s="34"/>
      <c r="B60" s="39"/>
      <c r="C60" s="272" t="s">
        <v>376</v>
      </c>
      <c r="D60" s="273" t="s">
        <v>1</v>
      </c>
      <c r="E60" s="274" t="s">
        <v>1</v>
      </c>
      <c r="F60" s="275">
        <v>1010</v>
      </c>
      <c r="G60" s="34"/>
      <c r="H60" s="39"/>
    </row>
    <row r="61" spans="1:8" s="2" customFormat="1" ht="16.9" customHeight="1">
      <c r="A61" s="34"/>
      <c r="B61" s="39"/>
      <c r="C61" s="276" t="s">
        <v>1</v>
      </c>
      <c r="D61" s="276" t="s">
        <v>451</v>
      </c>
      <c r="E61" s="17" t="s">
        <v>1</v>
      </c>
      <c r="F61" s="277">
        <v>0</v>
      </c>
      <c r="G61" s="34"/>
      <c r="H61" s="39"/>
    </row>
    <row r="62" spans="1:8" s="2" customFormat="1" ht="16.9" customHeight="1">
      <c r="A62" s="34"/>
      <c r="B62" s="39"/>
      <c r="C62" s="276" t="s">
        <v>376</v>
      </c>
      <c r="D62" s="276" t="s">
        <v>452</v>
      </c>
      <c r="E62" s="17" t="s">
        <v>1</v>
      </c>
      <c r="F62" s="277">
        <v>1010</v>
      </c>
      <c r="G62" s="34"/>
      <c r="H62" s="39"/>
    </row>
    <row r="63" spans="1:8" s="2" customFormat="1" ht="16.9" customHeight="1">
      <c r="A63" s="34"/>
      <c r="B63" s="39"/>
      <c r="C63" s="278" t="s">
        <v>1108</v>
      </c>
      <c r="D63" s="34"/>
      <c r="E63" s="34"/>
      <c r="F63" s="34"/>
      <c r="G63" s="34"/>
      <c r="H63" s="39"/>
    </row>
    <row r="64" spans="1:8" s="2" customFormat="1" ht="16.9" customHeight="1">
      <c r="A64" s="34"/>
      <c r="B64" s="39"/>
      <c r="C64" s="276" t="s">
        <v>448</v>
      </c>
      <c r="D64" s="276" t="s">
        <v>449</v>
      </c>
      <c r="E64" s="17" t="s">
        <v>124</v>
      </c>
      <c r="F64" s="277">
        <v>1010</v>
      </c>
      <c r="G64" s="34"/>
      <c r="H64" s="39"/>
    </row>
    <row r="65" spans="1:8" s="2" customFormat="1" ht="16.9" customHeight="1">
      <c r="A65" s="34"/>
      <c r="B65" s="39"/>
      <c r="C65" s="276" t="s">
        <v>510</v>
      </c>
      <c r="D65" s="276" t="s">
        <v>511</v>
      </c>
      <c r="E65" s="17" t="s">
        <v>260</v>
      </c>
      <c r="F65" s="277">
        <v>65.3</v>
      </c>
      <c r="G65" s="34"/>
      <c r="H65" s="39"/>
    </row>
    <row r="66" spans="1:8" s="2" customFormat="1" ht="16.9" customHeight="1">
      <c r="A66" s="34"/>
      <c r="B66" s="39"/>
      <c r="C66" s="272" t="s">
        <v>391</v>
      </c>
      <c r="D66" s="273" t="s">
        <v>1</v>
      </c>
      <c r="E66" s="274" t="s">
        <v>1</v>
      </c>
      <c r="F66" s="275">
        <v>4.4</v>
      </c>
      <c r="G66" s="34"/>
      <c r="H66" s="39"/>
    </row>
    <row r="67" spans="1:8" s="2" customFormat="1" ht="16.9" customHeight="1">
      <c r="A67" s="34"/>
      <c r="B67" s="39"/>
      <c r="C67" s="276" t="s">
        <v>391</v>
      </c>
      <c r="D67" s="276" t="s">
        <v>561</v>
      </c>
      <c r="E67" s="17" t="s">
        <v>1</v>
      </c>
      <c r="F67" s="277">
        <v>4.4</v>
      </c>
      <c r="G67" s="34"/>
      <c r="H67" s="39"/>
    </row>
    <row r="68" spans="1:8" s="2" customFormat="1" ht="16.9" customHeight="1">
      <c r="A68" s="34"/>
      <c r="B68" s="39"/>
      <c r="C68" s="278" t="s">
        <v>1108</v>
      </c>
      <c r="D68" s="34"/>
      <c r="E68" s="34"/>
      <c r="F68" s="34"/>
      <c r="G68" s="34"/>
      <c r="H68" s="39"/>
    </row>
    <row r="69" spans="1:8" s="2" customFormat="1" ht="16.9" customHeight="1">
      <c r="A69" s="34"/>
      <c r="B69" s="39"/>
      <c r="C69" s="276" t="s">
        <v>558</v>
      </c>
      <c r="D69" s="276" t="s">
        <v>559</v>
      </c>
      <c r="E69" s="17" t="s">
        <v>260</v>
      </c>
      <c r="F69" s="277">
        <v>4.4</v>
      </c>
      <c r="G69" s="34"/>
      <c r="H69" s="39"/>
    </row>
    <row r="70" spans="1:8" s="2" customFormat="1" ht="16.9" customHeight="1">
      <c r="A70" s="34"/>
      <c r="B70" s="39"/>
      <c r="C70" s="276" t="s">
        <v>554</v>
      </c>
      <c r="D70" s="276" t="s">
        <v>546</v>
      </c>
      <c r="E70" s="17" t="s">
        <v>260</v>
      </c>
      <c r="F70" s="277">
        <v>16.83</v>
      </c>
      <c r="G70" s="34"/>
      <c r="H70" s="39"/>
    </row>
    <row r="71" spans="1:8" s="2" customFormat="1" ht="16.9" customHeight="1">
      <c r="A71" s="34"/>
      <c r="B71" s="39"/>
      <c r="C71" s="272" t="s">
        <v>393</v>
      </c>
      <c r="D71" s="273" t="s">
        <v>1</v>
      </c>
      <c r="E71" s="274" t="s">
        <v>1</v>
      </c>
      <c r="F71" s="275">
        <v>0.88</v>
      </c>
      <c r="G71" s="34"/>
      <c r="H71" s="39"/>
    </row>
    <row r="72" spans="1:8" s="2" customFormat="1" ht="16.9" customHeight="1">
      <c r="A72" s="34"/>
      <c r="B72" s="39"/>
      <c r="C72" s="276" t="s">
        <v>393</v>
      </c>
      <c r="D72" s="276" t="s">
        <v>649</v>
      </c>
      <c r="E72" s="17" t="s">
        <v>1</v>
      </c>
      <c r="F72" s="277">
        <v>0.88</v>
      </c>
      <c r="G72" s="34"/>
      <c r="H72" s="39"/>
    </row>
    <row r="73" spans="1:8" s="2" customFormat="1" ht="16.9" customHeight="1">
      <c r="A73" s="34"/>
      <c r="B73" s="39"/>
      <c r="C73" s="278" t="s">
        <v>1108</v>
      </c>
      <c r="D73" s="34"/>
      <c r="E73" s="34"/>
      <c r="F73" s="34"/>
      <c r="G73" s="34"/>
      <c r="H73" s="39"/>
    </row>
    <row r="74" spans="1:8" s="2" customFormat="1" ht="16.9" customHeight="1">
      <c r="A74" s="34"/>
      <c r="B74" s="39"/>
      <c r="C74" s="276" t="s">
        <v>646</v>
      </c>
      <c r="D74" s="276" t="s">
        <v>647</v>
      </c>
      <c r="E74" s="17" t="s">
        <v>260</v>
      </c>
      <c r="F74" s="277">
        <v>0.88</v>
      </c>
      <c r="G74" s="34"/>
      <c r="H74" s="39"/>
    </row>
    <row r="75" spans="1:8" s="2" customFormat="1" ht="16.9" customHeight="1">
      <c r="A75" s="34"/>
      <c r="B75" s="39"/>
      <c r="C75" s="276" t="s">
        <v>554</v>
      </c>
      <c r="D75" s="276" t="s">
        <v>546</v>
      </c>
      <c r="E75" s="17" t="s">
        <v>260</v>
      </c>
      <c r="F75" s="277">
        <v>16.83</v>
      </c>
      <c r="G75" s="34"/>
      <c r="H75" s="39"/>
    </row>
    <row r="76" spans="1:8" s="2" customFormat="1" ht="16.9" customHeight="1">
      <c r="A76" s="34"/>
      <c r="B76" s="39"/>
      <c r="C76" s="272" t="s">
        <v>378</v>
      </c>
      <c r="D76" s="273" t="s">
        <v>1</v>
      </c>
      <c r="E76" s="274" t="s">
        <v>1</v>
      </c>
      <c r="F76" s="275">
        <v>9.52</v>
      </c>
      <c r="G76" s="34"/>
      <c r="H76" s="39"/>
    </row>
    <row r="77" spans="1:8" s="2" customFormat="1" ht="16.9" customHeight="1">
      <c r="A77" s="34"/>
      <c r="B77" s="39"/>
      <c r="C77" s="276" t="s">
        <v>1</v>
      </c>
      <c r="D77" s="276" t="s">
        <v>465</v>
      </c>
      <c r="E77" s="17" t="s">
        <v>1</v>
      </c>
      <c r="F77" s="277">
        <v>0</v>
      </c>
      <c r="G77" s="34"/>
      <c r="H77" s="39"/>
    </row>
    <row r="78" spans="1:8" s="2" customFormat="1" ht="16.9" customHeight="1">
      <c r="A78" s="34"/>
      <c r="B78" s="39"/>
      <c r="C78" s="276" t="s">
        <v>1</v>
      </c>
      <c r="D78" s="276" t="s">
        <v>466</v>
      </c>
      <c r="E78" s="17" t="s">
        <v>1</v>
      </c>
      <c r="F78" s="277">
        <v>1.42</v>
      </c>
      <c r="G78" s="34"/>
      <c r="H78" s="39"/>
    </row>
    <row r="79" spans="1:8" s="2" customFormat="1" ht="16.9" customHeight="1">
      <c r="A79" s="34"/>
      <c r="B79" s="39"/>
      <c r="C79" s="276" t="s">
        <v>1</v>
      </c>
      <c r="D79" s="276" t="s">
        <v>467</v>
      </c>
      <c r="E79" s="17" t="s">
        <v>1</v>
      </c>
      <c r="F79" s="277">
        <v>0.36</v>
      </c>
      <c r="G79" s="34"/>
      <c r="H79" s="39"/>
    </row>
    <row r="80" spans="1:8" s="2" customFormat="1" ht="16.9" customHeight="1">
      <c r="A80" s="34"/>
      <c r="B80" s="39"/>
      <c r="C80" s="276" t="s">
        <v>1</v>
      </c>
      <c r="D80" s="276" t="s">
        <v>468</v>
      </c>
      <c r="E80" s="17" t="s">
        <v>1</v>
      </c>
      <c r="F80" s="277">
        <v>7.1</v>
      </c>
      <c r="G80" s="34"/>
      <c r="H80" s="39"/>
    </row>
    <row r="81" spans="1:8" s="2" customFormat="1" ht="16.9" customHeight="1">
      <c r="A81" s="34"/>
      <c r="B81" s="39"/>
      <c r="C81" s="276" t="s">
        <v>1</v>
      </c>
      <c r="D81" s="276" t="s">
        <v>469</v>
      </c>
      <c r="E81" s="17" t="s">
        <v>1</v>
      </c>
      <c r="F81" s="277">
        <v>0.64</v>
      </c>
      <c r="G81" s="34"/>
      <c r="H81" s="39"/>
    </row>
    <row r="82" spans="1:8" s="2" customFormat="1" ht="16.9" customHeight="1">
      <c r="A82" s="34"/>
      <c r="B82" s="39"/>
      <c r="C82" s="276" t="s">
        <v>378</v>
      </c>
      <c r="D82" s="276" t="s">
        <v>470</v>
      </c>
      <c r="E82" s="17" t="s">
        <v>1</v>
      </c>
      <c r="F82" s="277">
        <v>9.52</v>
      </c>
      <c r="G82" s="34"/>
      <c r="H82" s="39"/>
    </row>
    <row r="83" spans="1:8" s="2" customFormat="1" ht="16.9" customHeight="1">
      <c r="A83" s="34"/>
      <c r="B83" s="39"/>
      <c r="C83" s="278" t="s">
        <v>1108</v>
      </c>
      <c r="D83" s="34"/>
      <c r="E83" s="34"/>
      <c r="F83" s="34"/>
      <c r="G83" s="34"/>
      <c r="H83" s="39"/>
    </row>
    <row r="84" spans="1:8" s="2" customFormat="1" ht="16.9" customHeight="1">
      <c r="A84" s="34"/>
      <c r="B84" s="39"/>
      <c r="C84" s="276" t="s">
        <v>462</v>
      </c>
      <c r="D84" s="276" t="s">
        <v>463</v>
      </c>
      <c r="E84" s="17" t="s">
        <v>260</v>
      </c>
      <c r="F84" s="277">
        <v>9.52</v>
      </c>
      <c r="G84" s="34"/>
      <c r="H84" s="39"/>
    </row>
    <row r="85" spans="1:8" s="2" customFormat="1" ht="16.9" customHeight="1">
      <c r="A85" s="34"/>
      <c r="B85" s="39"/>
      <c r="C85" s="276" t="s">
        <v>510</v>
      </c>
      <c r="D85" s="276" t="s">
        <v>511</v>
      </c>
      <c r="E85" s="17" t="s">
        <v>260</v>
      </c>
      <c r="F85" s="277">
        <v>171.918</v>
      </c>
      <c r="G85" s="34"/>
      <c r="H85" s="39"/>
    </row>
    <row r="86" spans="1:8" s="2" customFormat="1" ht="16.9" customHeight="1">
      <c r="A86" s="34"/>
      <c r="B86" s="39"/>
      <c r="C86" s="272" t="s">
        <v>389</v>
      </c>
      <c r="D86" s="273" t="s">
        <v>1</v>
      </c>
      <c r="E86" s="274" t="s">
        <v>1</v>
      </c>
      <c r="F86" s="275">
        <v>13.2</v>
      </c>
      <c r="G86" s="34"/>
      <c r="H86" s="39"/>
    </row>
    <row r="87" spans="1:8" s="2" customFormat="1" ht="16.9" customHeight="1">
      <c r="A87" s="34"/>
      <c r="B87" s="39"/>
      <c r="C87" s="276" t="s">
        <v>1</v>
      </c>
      <c r="D87" s="276" t="s">
        <v>474</v>
      </c>
      <c r="E87" s="17" t="s">
        <v>1</v>
      </c>
      <c r="F87" s="277">
        <v>0</v>
      </c>
      <c r="G87" s="34"/>
      <c r="H87" s="39"/>
    </row>
    <row r="88" spans="1:8" s="2" customFormat="1" ht="16.9" customHeight="1">
      <c r="A88" s="34"/>
      <c r="B88" s="39"/>
      <c r="C88" s="276" t="s">
        <v>389</v>
      </c>
      <c r="D88" s="276" t="s">
        <v>475</v>
      </c>
      <c r="E88" s="17" t="s">
        <v>1</v>
      </c>
      <c r="F88" s="277">
        <v>13.2</v>
      </c>
      <c r="G88" s="34"/>
      <c r="H88" s="39"/>
    </row>
    <row r="89" spans="1:8" s="2" customFormat="1" ht="16.9" customHeight="1">
      <c r="A89" s="34"/>
      <c r="B89" s="39"/>
      <c r="C89" s="278" t="s">
        <v>1108</v>
      </c>
      <c r="D89" s="34"/>
      <c r="E89" s="34"/>
      <c r="F89" s="34"/>
      <c r="G89" s="34"/>
      <c r="H89" s="39"/>
    </row>
    <row r="90" spans="1:8" s="2" customFormat="1" ht="22.5">
      <c r="A90" s="34"/>
      <c r="B90" s="39"/>
      <c r="C90" s="276" t="s">
        <v>471</v>
      </c>
      <c r="D90" s="276" t="s">
        <v>472</v>
      </c>
      <c r="E90" s="17" t="s">
        <v>260</v>
      </c>
      <c r="F90" s="277">
        <v>13.2</v>
      </c>
      <c r="G90" s="34"/>
      <c r="H90" s="39"/>
    </row>
    <row r="91" spans="1:8" s="2" customFormat="1" ht="16.9" customHeight="1">
      <c r="A91" s="34"/>
      <c r="B91" s="39"/>
      <c r="C91" s="276" t="s">
        <v>487</v>
      </c>
      <c r="D91" s="276" t="s">
        <v>488</v>
      </c>
      <c r="E91" s="17" t="s">
        <v>124</v>
      </c>
      <c r="F91" s="277">
        <v>33</v>
      </c>
      <c r="G91" s="34"/>
      <c r="H91" s="39"/>
    </row>
    <row r="92" spans="1:8" s="2" customFormat="1" ht="16.9" customHeight="1">
      <c r="A92" s="34"/>
      <c r="B92" s="39"/>
      <c r="C92" s="276" t="s">
        <v>510</v>
      </c>
      <c r="D92" s="276" t="s">
        <v>511</v>
      </c>
      <c r="E92" s="17" t="s">
        <v>260</v>
      </c>
      <c r="F92" s="277">
        <v>171.918</v>
      </c>
      <c r="G92" s="34"/>
      <c r="H92" s="39"/>
    </row>
    <row r="93" spans="1:8" s="2" customFormat="1" ht="16.9" customHeight="1">
      <c r="A93" s="34"/>
      <c r="B93" s="39"/>
      <c r="C93" s="276" t="s">
        <v>554</v>
      </c>
      <c r="D93" s="276" t="s">
        <v>546</v>
      </c>
      <c r="E93" s="17" t="s">
        <v>260</v>
      </c>
      <c r="F93" s="277">
        <v>16.83</v>
      </c>
      <c r="G93" s="34"/>
      <c r="H93" s="39"/>
    </row>
    <row r="94" spans="1:8" s="2" customFormat="1" ht="16.9" customHeight="1">
      <c r="A94" s="34"/>
      <c r="B94" s="39"/>
      <c r="C94" s="272" t="s">
        <v>381</v>
      </c>
      <c r="D94" s="273" t="s">
        <v>1</v>
      </c>
      <c r="E94" s="274" t="s">
        <v>1</v>
      </c>
      <c r="F94" s="275">
        <v>73.84</v>
      </c>
      <c r="G94" s="34"/>
      <c r="H94" s="39"/>
    </row>
    <row r="95" spans="1:8" s="2" customFormat="1" ht="16.9" customHeight="1">
      <c r="A95" s="34"/>
      <c r="B95" s="39"/>
      <c r="C95" s="276" t="s">
        <v>1</v>
      </c>
      <c r="D95" s="276" t="s">
        <v>460</v>
      </c>
      <c r="E95" s="17" t="s">
        <v>1</v>
      </c>
      <c r="F95" s="277">
        <v>0</v>
      </c>
      <c r="G95" s="34"/>
      <c r="H95" s="39"/>
    </row>
    <row r="96" spans="1:8" s="2" customFormat="1" ht="16.9" customHeight="1">
      <c r="A96" s="34"/>
      <c r="B96" s="39"/>
      <c r="C96" s="276" t="s">
        <v>381</v>
      </c>
      <c r="D96" s="276" t="s">
        <v>461</v>
      </c>
      <c r="E96" s="17" t="s">
        <v>1</v>
      </c>
      <c r="F96" s="277">
        <v>73.84</v>
      </c>
      <c r="G96" s="34"/>
      <c r="H96" s="39"/>
    </row>
    <row r="97" spans="1:8" s="2" customFormat="1" ht="16.9" customHeight="1">
      <c r="A97" s="34"/>
      <c r="B97" s="39"/>
      <c r="C97" s="278" t="s">
        <v>1108</v>
      </c>
      <c r="D97" s="34"/>
      <c r="E97" s="34"/>
      <c r="F97" s="34"/>
      <c r="G97" s="34"/>
      <c r="H97" s="39"/>
    </row>
    <row r="98" spans="1:8" s="2" customFormat="1" ht="22.5">
      <c r="A98" s="34"/>
      <c r="B98" s="39"/>
      <c r="C98" s="276" t="s">
        <v>457</v>
      </c>
      <c r="D98" s="276" t="s">
        <v>458</v>
      </c>
      <c r="E98" s="17" t="s">
        <v>260</v>
      </c>
      <c r="F98" s="277">
        <v>73.84</v>
      </c>
      <c r="G98" s="34"/>
      <c r="H98" s="39"/>
    </row>
    <row r="99" spans="1:8" s="2" customFormat="1" ht="16.9" customHeight="1">
      <c r="A99" s="34"/>
      <c r="B99" s="39"/>
      <c r="C99" s="276" t="s">
        <v>510</v>
      </c>
      <c r="D99" s="276" t="s">
        <v>511</v>
      </c>
      <c r="E99" s="17" t="s">
        <v>260</v>
      </c>
      <c r="F99" s="277">
        <v>171.918</v>
      </c>
      <c r="G99" s="34"/>
      <c r="H99" s="39"/>
    </row>
    <row r="100" spans="1:8" s="2" customFormat="1" ht="16.9" customHeight="1">
      <c r="A100" s="34"/>
      <c r="B100" s="39"/>
      <c r="C100" s="272" t="s">
        <v>383</v>
      </c>
      <c r="D100" s="273" t="s">
        <v>1</v>
      </c>
      <c r="E100" s="274" t="s">
        <v>1</v>
      </c>
      <c r="F100" s="275">
        <v>1.82</v>
      </c>
      <c r="G100" s="34"/>
      <c r="H100" s="39"/>
    </row>
    <row r="101" spans="1:8" s="2" customFormat="1" ht="16.9" customHeight="1">
      <c r="A101" s="34"/>
      <c r="B101" s="39"/>
      <c r="C101" s="276" t="s">
        <v>1</v>
      </c>
      <c r="D101" s="276" t="s">
        <v>479</v>
      </c>
      <c r="E101" s="17" t="s">
        <v>1</v>
      </c>
      <c r="F101" s="277">
        <v>0</v>
      </c>
      <c r="G101" s="34"/>
      <c r="H101" s="39"/>
    </row>
    <row r="102" spans="1:8" s="2" customFormat="1" ht="16.9" customHeight="1">
      <c r="A102" s="34"/>
      <c r="B102" s="39"/>
      <c r="C102" s="276" t="s">
        <v>1</v>
      </c>
      <c r="D102" s="276" t="s">
        <v>480</v>
      </c>
      <c r="E102" s="17" t="s">
        <v>1</v>
      </c>
      <c r="F102" s="277">
        <v>0.32</v>
      </c>
      <c r="G102" s="34"/>
      <c r="H102" s="39"/>
    </row>
    <row r="103" spans="1:8" s="2" customFormat="1" ht="16.9" customHeight="1">
      <c r="A103" s="34"/>
      <c r="B103" s="39"/>
      <c r="C103" s="276" t="s">
        <v>1</v>
      </c>
      <c r="D103" s="276" t="s">
        <v>481</v>
      </c>
      <c r="E103" s="17" t="s">
        <v>1</v>
      </c>
      <c r="F103" s="277">
        <v>1.5</v>
      </c>
      <c r="G103" s="34"/>
      <c r="H103" s="39"/>
    </row>
    <row r="104" spans="1:8" s="2" customFormat="1" ht="16.9" customHeight="1">
      <c r="A104" s="34"/>
      <c r="B104" s="39"/>
      <c r="C104" s="276" t="s">
        <v>383</v>
      </c>
      <c r="D104" s="276" t="s">
        <v>470</v>
      </c>
      <c r="E104" s="17" t="s">
        <v>1</v>
      </c>
      <c r="F104" s="277">
        <v>1.82</v>
      </c>
      <c r="G104" s="34"/>
      <c r="H104" s="39"/>
    </row>
    <row r="105" spans="1:8" s="2" customFormat="1" ht="16.9" customHeight="1">
      <c r="A105" s="34"/>
      <c r="B105" s="39"/>
      <c r="C105" s="278" t="s">
        <v>1108</v>
      </c>
      <c r="D105" s="34"/>
      <c r="E105" s="34"/>
      <c r="F105" s="34"/>
      <c r="G105" s="34"/>
      <c r="H105" s="39"/>
    </row>
    <row r="106" spans="1:8" s="2" customFormat="1" ht="22.5">
      <c r="A106" s="34"/>
      <c r="B106" s="39"/>
      <c r="C106" s="276" t="s">
        <v>476</v>
      </c>
      <c r="D106" s="276" t="s">
        <v>477</v>
      </c>
      <c r="E106" s="17" t="s">
        <v>260</v>
      </c>
      <c r="F106" s="277">
        <v>1.82</v>
      </c>
      <c r="G106" s="34"/>
      <c r="H106" s="39"/>
    </row>
    <row r="107" spans="1:8" s="2" customFormat="1" ht="16.9" customHeight="1">
      <c r="A107" s="34"/>
      <c r="B107" s="39"/>
      <c r="C107" s="276" t="s">
        <v>510</v>
      </c>
      <c r="D107" s="276" t="s">
        <v>511</v>
      </c>
      <c r="E107" s="17" t="s">
        <v>260</v>
      </c>
      <c r="F107" s="277">
        <v>171.918</v>
      </c>
      <c r="G107" s="34"/>
      <c r="H107" s="39"/>
    </row>
    <row r="108" spans="1:8" s="2" customFormat="1" ht="16.9" customHeight="1">
      <c r="A108" s="34"/>
      <c r="B108" s="39"/>
      <c r="C108" s="272" t="s">
        <v>395</v>
      </c>
      <c r="D108" s="273" t="s">
        <v>1</v>
      </c>
      <c r="E108" s="274" t="s">
        <v>1</v>
      </c>
      <c r="F108" s="275">
        <v>10.368</v>
      </c>
      <c r="G108" s="34"/>
      <c r="H108" s="39"/>
    </row>
    <row r="109" spans="1:8" s="2" customFormat="1" ht="16.9" customHeight="1">
      <c r="A109" s="34"/>
      <c r="B109" s="39"/>
      <c r="C109" s="276" t="s">
        <v>1</v>
      </c>
      <c r="D109" s="276" t="s">
        <v>485</v>
      </c>
      <c r="E109" s="17" t="s">
        <v>1</v>
      </c>
      <c r="F109" s="277">
        <v>0</v>
      </c>
      <c r="G109" s="34"/>
      <c r="H109" s="39"/>
    </row>
    <row r="110" spans="1:8" s="2" customFormat="1" ht="16.9" customHeight="1">
      <c r="A110" s="34"/>
      <c r="B110" s="39"/>
      <c r="C110" s="276" t="s">
        <v>395</v>
      </c>
      <c r="D110" s="276" t="s">
        <v>486</v>
      </c>
      <c r="E110" s="17" t="s">
        <v>1</v>
      </c>
      <c r="F110" s="277">
        <v>10.368</v>
      </c>
      <c r="G110" s="34"/>
      <c r="H110" s="39"/>
    </row>
    <row r="111" spans="1:8" s="2" customFormat="1" ht="16.9" customHeight="1">
      <c r="A111" s="34"/>
      <c r="B111" s="39"/>
      <c r="C111" s="278" t="s">
        <v>1108</v>
      </c>
      <c r="D111" s="34"/>
      <c r="E111" s="34"/>
      <c r="F111" s="34"/>
      <c r="G111" s="34"/>
      <c r="H111" s="39"/>
    </row>
    <row r="112" spans="1:8" s="2" customFormat="1" ht="22.5">
      <c r="A112" s="34"/>
      <c r="B112" s="39"/>
      <c r="C112" s="276" t="s">
        <v>482</v>
      </c>
      <c r="D112" s="276" t="s">
        <v>483</v>
      </c>
      <c r="E112" s="17" t="s">
        <v>260</v>
      </c>
      <c r="F112" s="277">
        <v>10.368</v>
      </c>
      <c r="G112" s="34"/>
      <c r="H112" s="39"/>
    </row>
    <row r="113" spans="1:8" s="2" customFormat="1" ht="16.9" customHeight="1">
      <c r="A113" s="34"/>
      <c r="B113" s="39"/>
      <c r="C113" s="276" t="s">
        <v>510</v>
      </c>
      <c r="D113" s="276" t="s">
        <v>511</v>
      </c>
      <c r="E113" s="17" t="s">
        <v>260</v>
      </c>
      <c r="F113" s="277">
        <v>171.918</v>
      </c>
      <c r="G113" s="34"/>
      <c r="H113" s="39"/>
    </row>
    <row r="114" spans="1:8" s="2" customFormat="1" ht="16.9" customHeight="1">
      <c r="A114" s="34"/>
      <c r="B114" s="39"/>
      <c r="C114" s="276" t="s">
        <v>554</v>
      </c>
      <c r="D114" s="276" t="s">
        <v>546</v>
      </c>
      <c r="E114" s="17" t="s">
        <v>260</v>
      </c>
      <c r="F114" s="277">
        <v>16.83</v>
      </c>
      <c r="G114" s="34"/>
      <c r="H114" s="39"/>
    </row>
    <row r="115" spans="1:8" s="2" customFormat="1" ht="16.9" customHeight="1">
      <c r="A115" s="34"/>
      <c r="B115" s="39"/>
      <c r="C115" s="272" t="s">
        <v>385</v>
      </c>
      <c r="D115" s="273" t="s">
        <v>1</v>
      </c>
      <c r="E115" s="274" t="s">
        <v>1</v>
      </c>
      <c r="F115" s="275">
        <v>39.227</v>
      </c>
      <c r="G115" s="34"/>
      <c r="H115" s="39"/>
    </row>
    <row r="116" spans="1:8" s="2" customFormat="1" ht="16.9" customHeight="1">
      <c r="A116" s="34"/>
      <c r="B116" s="39"/>
      <c r="C116" s="276" t="s">
        <v>385</v>
      </c>
      <c r="D116" s="276" t="s">
        <v>1031</v>
      </c>
      <c r="E116" s="17" t="s">
        <v>1</v>
      </c>
      <c r="F116" s="277">
        <v>39.227</v>
      </c>
      <c r="G116" s="34"/>
      <c r="H116" s="39"/>
    </row>
    <row r="117" spans="1:8" s="2" customFormat="1" ht="16.9" customHeight="1">
      <c r="A117" s="34"/>
      <c r="B117" s="39"/>
      <c r="C117" s="278" t="s">
        <v>1108</v>
      </c>
      <c r="D117" s="34"/>
      <c r="E117" s="34"/>
      <c r="F117" s="34"/>
      <c r="G117" s="34"/>
      <c r="H117" s="39"/>
    </row>
    <row r="118" spans="1:8" s="2" customFormat="1" ht="16.9" customHeight="1">
      <c r="A118" s="34"/>
      <c r="B118" s="39"/>
      <c r="C118" s="276" t="s">
        <v>1028</v>
      </c>
      <c r="D118" s="276" t="s">
        <v>1029</v>
      </c>
      <c r="E118" s="17" t="s">
        <v>342</v>
      </c>
      <c r="F118" s="277">
        <v>39.227</v>
      </c>
      <c r="G118" s="34"/>
      <c r="H118" s="39"/>
    </row>
    <row r="119" spans="1:8" s="2" customFormat="1" ht="16.9" customHeight="1">
      <c r="A119" s="34"/>
      <c r="B119" s="39"/>
      <c r="C119" s="276" t="s">
        <v>1033</v>
      </c>
      <c r="D119" s="276" t="s">
        <v>1034</v>
      </c>
      <c r="E119" s="17" t="s">
        <v>342</v>
      </c>
      <c r="F119" s="277">
        <v>549.178</v>
      </c>
      <c r="G119" s="34"/>
      <c r="H119" s="39"/>
    </row>
    <row r="120" spans="1:8" s="2" customFormat="1" ht="22.5">
      <c r="A120" s="34"/>
      <c r="B120" s="39"/>
      <c r="C120" s="276" t="s">
        <v>1053</v>
      </c>
      <c r="D120" s="276" t="s">
        <v>1054</v>
      </c>
      <c r="E120" s="17" t="s">
        <v>342</v>
      </c>
      <c r="F120" s="277">
        <v>39.227</v>
      </c>
      <c r="G120" s="34"/>
      <c r="H120" s="39"/>
    </row>
    <row r="121" spans="1:8" s="2" customFormat="1" ht="16.9" customHeight="1">
      <c r="A121" s="34"/>
      <c r="B121" s="39"/>
      <c r="C121" s="272" t="s">
        <v>47</v>
      </c>
      <c r="D121" s="273" t="s">
        <v>1</v>
      </c>
      <c r="E121" s="274" t="s">
        <v>1</v>
      </c>
      <c r="F121" s="275">
        <v>75</v>
      </c>
      <c r="G121" s="34"/>
      <c r="H121" s="39"/>
    </row>
    <row r="122" spans="1:8" s="2" customFormat="1" ht="16.9" customHeight="1">
      <c r="A122" s="34"/>
      <c r="B122" s="39"/>
      <c r="C122" s="276" t="s">
        <v>1</v>
      </c>
      <c r="D122" s="276" t="s">
        <v>781</v>
      </c>
      <c r="E122" s="17" t="s">
        <v>1</v>
      </c>
      <c r="F122" s="277">
        <v>0</v>
      </c>
      <c r="G122" s="34"/>
      <c r="H122" s="39"/>
    </row>
    <row r="123" spans="1:8" s="2" customFormat="1" ht="16.9" customHeight="1">
      <c r="A123" s="34"/>
      <c r="B123" s="39"/>
      <c r="C123" s="276" t="s">
        <v>47</v>
      </c>
      <c r="D123" s="276" t="s">
        <v>782</v>
      </c>
      <c r="E123" s="17" t="s">
        <v>1</v>
      </c>
      <c r="F123" s="277">
        <v>75</v>
      </c>
      <c r="G123" s="34"/>
      <c r="H123" s="39"/>
    </row>
    <row r="124" spans="1:8" s="2" customFormat="1" ht="16.9" customHeight="1">
      <c r="A124" s="34"/>
      <c r="B124" s="39"/>
      <c r="C124" s="278" t="s">
        <v>1108</v>
      </c>
      <c r="D124" s="34"/>
      <c r="E124" s="34"/>
      <c r="F124" s="34"/>
      <c r="G124" s="34"/>
      <c r="H124" s="39"/>
    </row>
    <row r="125" spans="1:8" s="2" customFormat="1" ht="45">
      <c r="A125" s="34"/>
      <c r="B125" s="39"/>
      <c r="C125" s="276" t="s">
        <v>765</v>
      </c>
      <c r="D125" s="276" t="s">
        <v>766</v>
      </c>
      <c r="E125" s="17" t="s">
        <v>124</v>
      </c>
      <c r="F125" s="277">
        <v>75</v>
      </c>
      <c r="G125" s="34"/>
      <c r="H125" s="39"/>
    </row>
    <row r="126" spans="1:8" s="2" customFormat="1" ht="16.9" customHeight="1">
      <c r="A126" s="34"/>
      <c r="B126" s="39"/>
      <c r="C126" s="276" t="s">
        <v>667</v>
      </c>
      <c r="D126" s="276" t="s">
        <v>668</v>
      </c>
      <c r="E126" s="17" t="s">
        <v>124</v>
      </c>
      <c r="F126" s="277">
        <v>75</v>
      </c>
      <c r="G126" s="34"/>
      <c r="H126" s="39"/>
    </row>
    <row r="127" spans="1:8" s="2" customFormat="1" ht="16.9" customHeight="1">
      <c r="A127" s="34"/>
      <c r="B127" s="39"/>
      <c r="C127" s="276" t="s">
        <v>674</v>
      </c>
      <c r="D127" s="276" t="s">
        <v>675</v>
      </c>
      <c r="E127" s="17" t="s">
        <v>124</v>
      </c>
      <c r="F127" s="277">
        <v>75</v>
      </c>
      <c r="G127" s="34"/>
      <c r="H127" s="39"/>
    </row>
    <row r="128" spans="1:8" s="2" customFormat="1" ht="16.9" customHeight="1">
      <c r="A128" s="34"/>
      <c r="B128" s="39"/>
      <c r="C128" s="272" t="s">
        <v>397</v>
      </c>
      <c r="D128" s="273" t="s">
        <v>1</v>
      </c>
      <c r="E128" s="274" t="s">
        <v>1</v>
      </c>
      <c r="F128" s="275">
        <v>16.83</v>
      </c>
      <c r="G128" s="34"/>
      <c r="H128" s="39"/>
    </row>
    <row r="129" spans="1:8" s="2" customFormat="1" ht="16.9" customHeight="1">
      <c r="A129" s="34"/>
      <c r="B129" s="39"/>
      <c r="C129" s="276" t="s">
        <v>1</v>
      </c>
      <c r="D129" s="276" t="s">
        <v>516</v>
      </c>
      <c r="E129" s="17" t="s">
        <v>1</v>
      </c>
      <c r="F129" s="277">
        <v>23.568</v>
      </c>
      <c r="G129" s="34"/>
      <c r="H129" s="39"/>
    </row>
    <row r="130" spans="1:8" s="2" customFormat="1" ht="16.9" customHeight="1">
      <c r="A130" s="34"/>
      <c r="B130" s="39"/>
      <c r="C130" s="276" t="s">
        <v>1</v>
      </c>
      <c r="D130" s="276" t="s">
        <v>556</v>
      </c>
      <c r="E130" s="17" t="s">
        <v>1</v>
      </c>
      <c r="F130" s="277">
        <v>-5.28</v>
      </c>
      <c r="G130" s="34"/>
      <c r="H130" s="39"/>
    </row>
    <row r="131" spans="1:8" s="2" customFormat="1" ht="16.9" customHeight="1">
      <c r="A131" s="34"/>
      <c r="B131" s="39"/>
      <c r="C131" s="276" t="s">
        <v>1</v>
      </c>
      <c r="D131" s="276" t="s">
        <v>557</v>
      </c>
      <c r="E131" s="17" t="s">
        <v>1</v>
      </c>
      <c r="F131" s="277">
        <v>-1.458</v>
      </c>
      <c r="G131" s="34"/>
      <c r="H131" s="39"/>
    </row>
    <row r="132" spans="1:8" s="2" customFormat="1" ht="16.9" customHeight="1">
      <c r="A132" s="34"/>
      <c r="B132" s="39"/>
      <c r="C132" s="276" t="s">
        <v>397</v>
      </c>
      <c r="D132" s="276" t="s">
        <v>470</v>
      </c>
      <c r="E132" s="17" t="s">
        <v>1</v>
      </c>
      <c r="F132" s="277">
        <v>16.83</v>
      </c>
      <c r="G132" s="34"/>
      <c r="H132" s="39"/>
    </row>
    <row r="133" spans="1:8" s="2" customFormat="1" ht="16.9" customHeight="1">
      <c r="A133" s="34"/>
      <c r="B133" s="39"/>
      <c r="C133" s="278" t="s">
        <v>1108</v>
      </c>
      <c r="D133" s="34"/>
      <c r="E133" s="34"/>
      <c r="F133" s="34"/>
      <c r="G133" s="34"/>
      <c r="H133" s="39"/>
    </row>
    <row r="134" spans="1:8" s="2" customFormat="1" ht="16.9" customHeight="1">
      <c r="A134" s="34"/>
      <c r="B134" s="39"/>
      <c r="C134" s="276" t="s">
        <v>554</v>
      </c>
      <c r="D134" s="276" t="s">
        <v>546</v>
      </c>
      <c r="E134" s="17" t="s">
        <v>260</v>
      </c>
      <c r="F134" s="277">
        <v>16.83</v>
      </c>
      <c r="G134" s="34"/>
      <c r="H134" s="39"/>
    </row>
    <row r="135" spans="1:8" s="2" customFormat="1" ht="16.9" customHeight="1">
      <c r="A135" s="34"/>
      <c r="B135" s="39"/>
      <c r="C135" s="276" t="s">
        <v>510</v>
      </c>
      <c r="D135" s="276" t="s">
        <v>511</v>
      </c>
      <c r="E135" s="17" t="s">
        <v>260</v>
      </c>
      <c r="F135" s="277">
        <v>171.918</v>
      </c>
      <c r="G135" s="34"/>
      <c r="H135" s="39"/>
    </row>
    <row r="136" spans="1:8" s="2" customFormat="1" ht="7.35" customHeight="1">
      <c r="A136" s="34"/>
      <c r="B136" s="150"/>
      <c r="C136" s="151"/>
      <c r="D136" s="151"/>
      <c r="E136" s="151"/>
      <c r="F136" s="151"/>
      <c r="G136" s="151"/>
      <c r="H136" s="39"/>
    </row>
    <row r="137" spans="1:8" s="2" customFormat="1" ht="12">
      <c r="A137" s="34"/>
      <c r="B137" s="34"/>
      <c r="C137" s="34"/>
      <c r="D137" s="34"/>
      <c r="E137" s="34"/>
      <c r="F137" s="34"/>
      <c r="G137" s="34"/>
      <c r="H137" s="34"/>
    </row>
  </sheetData>
  <sheetProtection algorithmName="SHA-512" hashValue="D/6JGb8p3fJFL8tyKrfRzcoutNOg4mK+ZRE3/HaLeMBQ/iTdu1SioL9XNNoW/Ki+v6dtXpVGKvEGQnPID9zsuA==" saltValue="KiGZN5bcIiL/r62mczr6w0SJbPOyWWad/gIcFZ5/itshtVrm3DZ7f8LiG41x/iV7cBeQe370AmzR0oqdbp3aUw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Fajfrová</dc:creator>
  <cp:keywords/>
  <dc:description/>
  <cp:lastModifiedBy>Gorduličová Janka, Mgr.</cp:lastModifiedBy>
  <dcterms:created xsi:type="dcterms:W3CDTF">2020-01-23T08:28:37Z</dcterms:created>
  <dcterms:modified xsi:type="dcterms:W3CDTF">2020-01-23T13:43:46Z</dcterms:modified>
  <cp:category/>
  <cp:version/>
  <cp:contentType/>
  <cp:contentStatus/>
</cp:coreProperties>
</file>